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Sheet1!$D$2:$I$163</definedName>
  </definedNames>
  <calcPr calcId="144525"/>
</workbook>
</file>

<file path=xl/calcChain.xml><?xml version="1.0" encoding="utf-8"?>
<calcChain xmlns="http://schemas.openxmlformats.org/spreadsheetml/2006/main">
  <c r="E49" i="1" l="1"/>
  <c r="E132" i="1" l="1"/>
  <c r="E131" i="1"/>
  <c r="E130" i="1"/>
  <c r="E129" i="1"/>
  <c r="E128" i="1"/>
  <c r="E127" i="1"/>
  <c r="E123" i="1"/>
  <c r="E122" i="1"/>
  <c r="E121" i="1"/>
  <c r="E149" i="1" s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5" i="1"/>
  <c r="E54" i="1"/>
  <c r="E53" i="1"/>
  <c r="E52" i="1"/>
  <c r="E51" i="1"/>
  <c r="E50" i="1"/>
  <c r="E46" i="1"/>
  <c r="E45" i="1"/>
  <c r="E44" i="1"/>
  <c r="E43" i="1"/>
  <c r="E42" i="1"/>
  <c r="E41" i="1"/>
  <c r="E40" i="1"/>
  <c r="E39" i="1"/>
  <c r="E38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9" i="1"/>
  <c r="E8" i="1"/>
  <c r="E7" i="1"/>
  <c r="E6" i="1"/>
  <c r="E136" i="1" s="1"/>
  <c r="E5" i="1"/>
  <c r="E140" i="1" l="1"/>
  <c r="E162" i="1"/>
  <c r="E142" i="1"/>
  <c r="E147" i="1"/>
  <c r="E158" i="1"/>
  <c r="E148" i="1"/>
  <c r="E154" i="1"/>
  <c r="E141" i="1"/>
  <c r="E157" i="1"/>
  <c r="E155" i="1"/>
  <c r="E159" i="1"/>
  <c r="E150" i="1"/>
  <c r="E146" i="1"/>
  <c r="E163" i="1"/>
  <c r="E138" i="1"/>
  <c r="E152" i="1"/>
  <c r="E139" i="1"/>
  <c r="E143" i="1"/>
  <c r="E153" i="1"/>
  <c r="E145" i="1"/>
  <c r="E137" i="1"/>
  <c r="E161" i="1"/>
  <c r="H132" i="1" l="1"/>
  <c r="G132" i="1"/>
  <c r="F132" i="1"/>
  <c r="H131" i="1"/>
  <c r="G131" i="1"/>
  <c r="F131" i="1"/>
  <c r="H130" i="1"/>
  <c r="G130" i="1"/>
  <c r="F130" i="1"/>
  <c r="H129" i="1"/>
  <c r="G129" i="1"/>
  <c r="F129" i="1"/>
  <c r="H128" i="1"/>
  <c r="G128" i="1"/>
  <c r="F128" i="1"/>
  <c r="H127" i="1"/>
  <c r="G127" i="1"/>
  <c r="F127" i="1"/>
  <c r="F69" i="1"/>
  <c r="H123" i="1"/>
  <c r="G123" i="1"/>
  <c r="F123" i="1"/>
  <c r="H122" i="1"/>
  <c r="G122" i="1"/>
  <c r="F122" i="1"/>
  <c r="H121" i="1"/>
  <c r="G121" i="1"/>
  <c r="F121" i="1"/>
  <c r="H120" i="1"/>
  <c r="G120" i="1"/>
  <c r="F120" i="1"/>
  <c r="H119" i="1"/>
  <c r="G119" i="1"/>
  <c r="F119" i="1"/>
  <c r="H118" i="1"/>
  <c r="G118" i="1"/>
  <c r="F118" i="1"/>
  <c r="H117" i="1"/>
  <c r="G117" i="1"/>
  <c r="F117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F149" i="1" s="1"/>
  <c r="H106" i="1"/>
  <c r="G106" i="1"/>
  <c r="F106" i="1"/>
  <c r="H105" i="1"/>
  <c r="G105" i="1"/>
  <c r="F105" i="1"/>
  <c r="H104" i="1"/>
  <c r="G104" i="1"/>
  <c r="F104" i="1"/>
  <c r="H103" i="1"/>
  <c r="G103" i="1"/>
  <c r="F103" i="1"/>
  <c r="H102" i="1"/>
  <c r="G102" i="1"/>
  <c r="F102" i="1"/>
  <c r="H101" i="1"/>
  <c r="G101" i="1"/>
  <c r="F101" i="1"/>
  <c r="H100" i="1"/>
  <c r="G100" i="1"/>
  <c r="F100" i="1"/>
  <c r="F147" i="1" s="1"/>
  <c r="H99" i="1"/>
  <c r="G99" i="1"/>
  <c r="F99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H87" i="1"/>
  <c r="G87" i="1"/>
  <c r="F87" i="1"/>
  <c r="H86" i="1"/>
  <c r="G86" i="1"/>
  <c r="F86" i="1"/>
  <c r="H85" i="1"/>
  <c r="G85" i="1"/>
  <c r="F85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5" i="1"/>
  <c r="G55" i="1"/>
  <c r="F55" i="1"/>
  <c r="H54" i="1"/>
  <c r="G54" i="1"/>
  <c r="F54" i="1"/>
  <c r="H53" i="1"/>
  <c r="G53" i="1"/>
  <c r="F53" i="1"/>
  <c r="H52" i="1"/>
  <c r="G52" i="1"/>
  <c r="F52" i="1"/>
  <c r="H51" i="1"/>
  <c r="G51" i="1"/>
  <c r="F51" i="1"/>
  <c r="H50" i="1"/>
  <c r="G50" i="1"/>
  <c r="F50" i="1"/>
  <c r="H49" i="1"/>
  <c r="G49" i="1"/>
  <c r="F49" i="1"/>
  <c r="H46" i="1"/>
  <c r="G46" i="1"/>
  <c r="G154" i="1" s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G155" i="1" s="1"/>
  <c r="F38" i="1"/>
  <c r="H33" i="1"/>
  <c r="G33" i="1"/>
  <c r="F33" i="1"/>
  <c r="F155" i="1" s="1"/>
  <c r="H32" i="1"/>
  <c r="G32" i="1"/>
  <c r="F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F158" i="1" s="1"/>
  <c r="H16" i="1"/>
  <c r="G16" i="1"/>
  <c r="F16" i="1"/>
  <c r="H15" i="1"/>
  <c r="G15" i="1"/>
  <c r="F15" i="1"/>
  <c r="H14" i="1"/>
  <c r="G14" i="1"/>
  <c r="F14" i="1"/>
  <c r="G13" i="1"/>
  <c r="H13" i="1"/>
  <c r="F13" i="1"/>
  <c r="F9" i="1"/>
  <c r="H9" i="1"/>
  <c r="G9" i="1"/>
  <c r="H8" i="1"/>
  <c r="G8" i="1"/>
  <c r="F8" i="1"/>
  <c r="H7" i="1"/>
  <c r="G7" i="1"/>
  <c r="F7" i="1"/>
  <c r="H6" i="1"/>
  <c r="G6" i="1"/>
  <c r="G136" i="1" s="1"/>
  <c r="F6" i="1"/>
  <c r="G5" i="1"/>
  <c r="H5" i="1"/>
  <c r="F5" i="1"/>
  <c r="F159" i="1"/>
  <c r="F153" i="1" l="1"/>
  <c r="F148" i="1"/>
  <c r="F154" i="1"/>
  <c r="F150" i="1"/>
  <c r="F152" i="1"/>
  <c r="F162" i="1"/>
  <c r="F161" i="1"/>
  <c r="F163" i="1"/>
  <c r="F157" i="1"/>
  <c r="G157" i="1"/>
  <c r="G158" i="1"/>
  <c r="H155" i="1"/>
  <c r="H136" i="1"/>
  <c r="G162" i="1"/>
  <c r="G161" i="1"/>
  <c r="G163" i="1"/>
  <c r="G150" i="1"/>
  <c r="H139" i="1"/>
  <c r="H153" i="1"/>
  <c r="H152" i="1"/>
  <c r="H159" i="1"/>
  <c r="H150" i="1"/>
  <c r="H137" i="1"/>
  <c r="H146" i="1"/>
  <c r="G148" i="1"/>
  <c r="G145" i="1"/>
  <c r="G149" i="1"/>
  <c r="G140" i="1"/>
  <c r="G143" i="1"/>
  <c r="H154" i="1"/>
  <c r="H145" i="1"/>
  <c r="H149" i="1"/>
  <c r="H161" i="1"/>
  <c r="H163" i="1"/>
  <c r="H162" i="1"/>
  <c r="G138" i="1"/>
  <c r="G142" i="1"/>
  <c r="G141" i="1"/>
  <c r="H148" i="1"/>
  <c r="G147" i="1"/>
  <c r="H143" i="1"/>
  <c r="H140" i="1"/>
  <c r="H158" i="1"/>
  <c r="H157" i="1"/>
  <c r="H141" i="1"/>
  <c r="H138" i="1"/>
  <c r="H142" i="1"/>
  <c r="G152" i="1"/>
  <c r="G159" i="1"/>
  <c r="G139" i="1"/>
  <c r="G153" i="1"/>
  <c r="H147" i="1"/>
  <c r="G137" i="1"/>
  <c r="G146" i="1"/>
  <c r="F146" i="1"/>
  <c r="F145" i="1"/>
  <c r="F143" i="1"/>
  <c r="F142" i="1"/>
  <c r="F140" i="1"/>
  <c r="F141" i="1"/>
  <c r="F139" i="1"/>
  <c r="F138" i="1"/>
  <c r="F137" i="1"/>
  <c r="F136" i="1"/>
</calcChain>
</file>

<file path=xl/sharedStrings.xml><?xml version="1.0" encoding="utf-8"?>
<sst xmlns="http://schemas.openxmlformats.org/spreadsheetml/2006/main" count="776" uniqueCount="293">
  <si>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</si>
  <si>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</si>
  <si>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</si>
  <si>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</si>
  <si>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</si>
  <si>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</si>
  <si>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</si>
  <si>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</si>
  <si>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</si>
  <si>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</si>
  <si>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</si>
  <si>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</si>
  <si>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</si>
  <si>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</si>
  <si>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</si>
  <si>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</si>
  <si>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</si>
  <si>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</si>
  <si>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</si>
  <si>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Investments in Affiliates</t>
  </si>
  <si>
    <t>استثمارات في شركات حليفة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</si>
  <si>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</si>
  <si>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</si>
  <si>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</si>
  <si>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</si>
  <si>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</si>
  <si>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</si>
  <si>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</si>
  <si>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</si>
  <si>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</si>
  <si>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</si>
  <si>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</si>
  <si>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</si>
  <si>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</si>
  <si>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</si>
  <si>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</si>
  <si>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احتياطي قانوني</t>
  </si>
  <si>
    <t>Voluntary Reserve</t>
  </si>
  <si>
    <t>Other Reserves</t>
  </si>
  <si>
    <t>Issuance Discount</t>
  </si>
  <si>
    <t>خصم اصدار</t>
  </si>
  <si>
    <t>أسهم خزينة</t>
  </si>
  <si>
    <t>فروقات ترجمة عملات أجنبية</t>
  </si>
  <si>
    <t>مجموع حقوق المساهمين</t>
  </si>
  <si>
    <t>(بيان الدخل (دينار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</si>
  <si>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</si>
  <si>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</si>
  <si>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</si>
  <si>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</si>
  <si>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</si>
  <si>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</si>
  <si>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</si>
  <si>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</si>
  <si>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</si>
  <si>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</si>
  <si>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</si>
  <si>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</si>
  <si>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</si>
  <si>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</si>
  <si>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</si>
  <si>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</si>
  <si>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</si>
  <si>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</si>
  <si>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</si>
  <si>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</si>
  <si>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</si>
  <si>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</si>
  <si>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</si>
  <si>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</si>
  <si>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</si>
  <si>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</si>
  <si>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</si>
  <si>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</si>
  <si>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</si>
  <si>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</si>
  <si>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</si>
  <si>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</si>
  <si>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</si>
  <si>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</si>
  <si>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</si>
  <si>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</si>
  <si>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</si>
  <si>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</si>
  <si>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</si>
  <si>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</si>
  <si>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</si>
  <si>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</si>
  <si>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</si>
  <si>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</si>
  <si>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</si>
  <si>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</si>
  <si>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</si>
  <si>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</si>
  <si>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</si>
  <si>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</si>
  <si>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</si>
  <si>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</si>
  <si>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</si>
  <si>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</si>
  <si>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</si>
  <si>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</si>
  <si>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</si>
  <si>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مطلوبات ضريبية مؤجلة</t>
  </si>
  <si>
    <t>ايرادات أخرى</t>
  </si>
  <si>
    <t>اجمالي الدخل</t>
  </si>
  <si>
    <t>نفقات الموظفين</t>
  </si>
  <si>
    <t>اجمالي المصروفات</t>
  </si>
  <si>
    <t>مصاريف أخرى</t>
  </si>
  <si>
    <t>Employees Expenses</t>
  </si>
  <si>
    <t>Other Expenses</t>
  </si>
  <si>
    <t>Total Expenses</t>
  </si>
  <si>
    <t>Board of Directors Remuniration</t>
  </si>
  <si>
    <t>العائد على مجموع الموجودات %</t>
  </si>
  <si>
    <t xml:space="preserve">العائد على حقوق المساهمين % 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</si>
  <si>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</si>
  <si>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</si>
  <si>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</si>
  <si>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</si>
  <si>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</si>
  <si>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Trading Information</t>
  </si>
  <si>
    <t>Income Statement (JD)</t>
  </si>
  <si>
    <t>حقوق غير مسيطرين</t>
  </si>
  <si>
    <t>أرباح موزعة</t>
  </si>
  <si>
    <t>أسهم موزعة</t>
  </si>
  <si>
    <t>Cash Dividends</t>
  </si>
  <si>
    <t>Stock Dividends</t>
  </si>
  <si>
    <t>البنك الإسلامي الأردني</t>
  </si>
  <si>
    <t>JORDAN ISLAMIC BANK</t>
  </si>
  <si>
    <t>Cash and Balances at Central Bank</t>
  </si>
  <si>
    <t>نقد و أرصدة لدى البنك المركزي</t>
  </si>
  <si>
    <t>Balances with Banks and Financial Institutions</t>
  </si>
  <si>
    <t>أرصدة لدى بنوك ومؤسسات مصرفية</t>
  </si>
  <si>
    <t>International wakala investments</t>
  </si>
  <si>
    <t>استثمارات وكالة دولية</t>
  </si>
  <si>
    <t>Investments Accounts at Banks and Banking Institutions</t>
  </si>
  <si>
    <t>حسابات استثمار لدى بنوك ومؤسسات مصرفية</t>
  </si>
  <si>
    <t>Deferred sales receivables and other receivables - net</t>
  </si>
  <si>
    <t>ذمم البيوع المؤجلة والذمم الأخرى-بالصافي</t>
  </si>
  <si>
    <t>Deferred sales receivables through the income statement</t>
  </si>
  <si>
    <t>ذمم البيوع المؤجلة من خلال قائمة الدخل</t>
  </si>
  <si>
    <t>Ijara asses - Net</t>
  </si>
  <si>
    <t>موجودات اجارة منتهية بالتمليك</t>
  </si>
  <si>
    <t>Finance Investments (Finances-Net</t>
  </si>
  <si>
    <t>(الاستثمارات التمويلية )التمويلات-بالصافي</t>
  </si>
  <si>
    <t>Financial assets at fair value through OCI</t>
  </si>
  <si>
    <t>موجودات مالية بالقيمة العادلة من خلال حقوق المساهمين</t>
  </si>
  <si>
    <t>Financial assets at fair value through the joint investments accounts holders equity</t>
  </si>
  <si>
    <t>موجودات مالية بالقيمة العادلة من خلال أصحاب حسابات الاستثمار المشترك</t>
  </si>
  <si>
    <t>Financial assets at amortized cost - net</t>
  </si>
  <si>
    <t>Financial assets at fair value through profit or loss</t>
  </si>
  <si>
    <t xml:space="preserve">موجودات مالية بالقيمة العادلة من خلال قائمة الدخل </t>
  </si>
  <si>
    <t>Qard Hassan loans - net</t>
  </si>
  <si>
    <t>قروض حسنة بالصافي</t>
  </si>
  <si>
    <t>Real Estate investments</t>
  </si>
  <si>
    <t>استثمارات في عقارات</t>
  </si>
  <si>
    <t>Local wakala investments</t>
  </si>
  <si>
    <t>استثمارات وكالة محلية</t>
  </si>
  <si>
    <t>Fixed assets - net</t>
  </si>
  <si>
    <t>ممتلكات ومعدات بالصافي</t>
  </si>
  <si>
    <t>Intangible assets</t>
  </si>
  <si>
    <t>Deferred Tax Assets - self and joint</t>
  </si>
  <si>
    <t>Other_Assets</t>
  </si>
  <si>
    <t>Banks and financial institutions deposits</t>
  </si>
  <si>
    <t>حسابات البنوك والمؤسسات المصرفية</t>
  </si>
  <si>
    <t>Customers current accounts</t>
  </si>
  <si>
    <t>حسابات العملاء الجارية</t>
  </si>
  <si>
    <t>accounts payable</t>
  </si>
  <si>
    <t>ذمم دائنة</t>
  </si>
  <si>
    <t>Other Provisions</t>
  </si>
  <si>
    <t>مخصصات أخرى</t>
  </si>
  <si>
    <t>Income tax provisions</t>
  </si>
  <si>
    <t>مخصص ضريبة الدخل</t>
  </si>
  <si>
    <t>Deferred Tax Liabilities</t>
  </si>
  <si>
    <t>Unrestricted Investments Accounts Holders Equity</t>
  </si>
  <si>
    <t>حقوق أصحاب حسابات الاستثمار المشترك</t>
  </si>
  <si>
    <t>Unrestricted investment accounts</t>
  </si>
  <si>
    <t>حسابات الاستثمار المطلقة</t>
  </si>
  <si>
    <t>Investment Accounts Holders Reserve-Subsidiaries &amp; Affiliates</t>
  </si>
  <si>
    <t>احتياطي أصحاب حسابات الاستثمار في شركات تابعة وحليفة</t>
  </si>
  <si>
    <t>Fair Value reserve-Net</t>
  </si>
  <si>
    <t>احتياطي القيمة العادلة</t>
  </si>
  <si>
    <t>Deferred tax liabilities</t>
  </si>
  <si>
    <t>Total Unrestricted Investment Accounts Holders Equity</t>
  </si>
  <si>
    <t>مجموع حقوق أصحاب حسابات الاستثمار المشترك</t>
  </si>
  <si>
    <t>Investment Risks Fund</t>
  </si>
  <si>
    <t>صندوق مواجهة مخاطر الاستثمار المشترك</t>
  </si>
  <si>
    <t>Provision for Income Tax on Investment Risks Fund</t>
  </si>
  <si>
    <t>مخصص ضريبة دخل صندوق مواجهة مخاطر الاستثمار</t>
  </si>
  <si>
    <t>(Paid-up) Capital</t>
  </si>
  <si>
    <t>Statutory Reserve</t>
  </si>
  <si>
    <t>احتياطي اختياري</t>
  </si>
  <si>
    <t>General Banking risks reserve</t>
  </si>
  <si>
    <t>احتياطي مخاطر مصرفية عامة</t>
  </si>
  <si>
    <t>احتياطات أخرى</t>
  </si>
  <si>
    <t>Issuance Premuim</t>
  </si>
  <si>
    <t>علاوة اصدار</t>
  </si>
  <si>
    <t xml:space="preserve">Treasury </t>
  </si>
  <si>
    <t>Foreign Currencies Translation</t>
  </si>
  <si>
    <t>Fair Value reserve - net</t>
  </si>
  <si>
    <t>احتياطي القيمة العادلة-بالصافي</t>
  </si>
  <si>
    <t>Retained Earning (losses)</t>
  </si>
  <si>
    <t>Total shareholders equity</t>
  </si>
  <si>
    <t>Non-controlling interest</t>
  </si>
  <si>
    <t>حقوق غير المسيطرين</t>
  </si>
  <si>
    <t>Total liabilities,unrestricted investment accounts holders equity,Non_controlling interest and shareholders equity</t>
  </si>
  <si>
    <t>مجموع المطلوبات وحقوق أصحاب حسابات الاستثمار المشترك وحقوق المساهمين وحقوق غير مسيطرين</t>
  </si>
  <si>
    <t>Joint Deferred sales revenues</t>
  </si>
  <si>
    <t>ايرادات البيوع المؤجلة</t>
  </si>
  <si>
    <t>Financing revenues</t>
  </si>
  <si>
    <t>ايرادات الاستثمارات التمويلية</t>
  </si>
  <si>
    <t>Profits of financial assets at fair value through the joint investment accounts holders equity</t>
  </si>
  <si>
    <t>أرباح موجودات مالية من خلال أصحاب حسابات الاستثمار المشترك</t>
  </si>
  <si>
    <t>Profit from financial assets at fair value through unrestricted investment accounts</t>
  </si>
  <si>
    <t>أرباح موجودات مالية بالقيمة العادلة من خلال قائمة الدخل</t>
  </si>
  <si>
    <t>Financial assets at amortized cost revenues</t>
  </si>
  <si>
    <t>ايرادات موجودات مالية بالتكلفة المطفأة</t>
  </si>
  <si>
    <t>Share of funds involved in investment from the profits distributed by Affiliates and subsidiaries</t>
  </si>
  <si>
    <t>حصة أموال داخلة من أرباح شركات تابعة وحليفة</t>
  </si>
  <si>
    <t>Real Estate Revenues</t>
  </si>
  <si>
    <t>Ijara Assets Revenues</t>
  </si>
  <si>
    <t>ايرادات موجودات اجارة منتهية بالتمليك</t>
  </si>
  <si>
    <t>Local wakala investments profits</t>
  </si>
  <si>
    <t>أرباح استثمارات وكالة محلية</t>
  </si>
  <si>
    <t>International wakala investments profits</t>
  </si>
  <si>
    <t>أرباح استثمارات وكالة دولية</t>
  </si>
  <si>
    <t>Revenues of other investments</t>
  </si>
  <si>
    <t>ايردات استثمارات أخرى</t>
  </si>
  <si>
    <t>Foreign currency profit(loss)</t>
  </si>
  <si>
    <t>Net Business Results of Subsidiaries</t>
  </si>
  <si>
    <t>صافي نتائج أعمال الشركات التابعة</t>
  </si>
  <si>
    <t>Share of funds involved in investment from the profits of affiliates</t>
  </si>
  <si>
    <t>حصة الأموال الداخلة في الاستثمار من أرباح الشركات الحليفة</t>
  </si>
  <si>
    <t>Total joint unrestricted investment accounts revenues</t>
  </si>
  <si>
    <t>اجمالي ايرادات حسابات الاستثمار المشترك</t>
  </si>
  <si>
    <t>Unrestricted investment accounts holders share</t>
  </si>
  <si>
    <t>حصة أصحاب حسابات الاستثمار المشترك المطلقة</t>
  </si>
  <si>
    <t>Unrestricted investment accounts holders share of the net business results of subsidiaries</t>
  </si>
  <si>
    <t>حصة أصحاب حسابات استثمار مطلقة من شركات تابعة</t>
  </si>
  <si>
    <t>Non-Controlling interests share of the net business results of subsidiaries</t>
  </si>
  <si>
    <t>حصة حقوق غير السيطرين من شركات تابعة</t>
  </si>
  <si>
    <t>share of funds involved in investment from the profits of affiliates</t>
  </si>
  <si>
    <t>Investment risks fund share</t>
  </si>
  <si>
    <t>حصة صندوق مواجهة مخاطر الاستثمار</t>
  </si>
  <si>
    <t>Profit Reserves Payback()</t>
  </si>
  <si>
    <t>Banks share of unrestricted investment accounts revenues as Mudareb and Rab Mal</t>
  </si>
  <si>
    <t>Banks self-owned revenues</t>
  </si>
  <si>
    <t>ايرادات البنك الذاتية</t>
  </si>
  <si>
    <t>Banks share in restricted investment accounts revenues as Mudareb</t>
  </si>
  <si>
    <t>Banks share in restricted investment accounts revenues as Wakeel</t>
  </si>
  <si>
    <t>Foreig currency revenues</t>
  </si>
  <si>
    <t>أرباح العملات الأجنبية</t>
  </si>
  <si>
    <t>Banking services revenues</t>
  </si>
  <si>
    <t>ايرادات خدمات مصرفية</t>
  </si>
  <si>
    <t>Other revenues</t>
  </si>
  <si>
    <t>Total income</t>
  </si>
  <si>
    <t>Depriciation &amp; Amortization</t>
  </si>
  <si>
    <t>استهلاكات واطفاءات</t>
  </si>
  <si>
    <t>Ijara assets depreciation</t>
  </si>
  <si>
    <t>استهلاكات موجودات اجارة منتهية بالتمليك</t>
  </si>
  <si>
    <t>Real Estate investments depreciation</t>
  </si>
  <si>
    <t>استهلاكات استثمارات في عقارات</t>
  </si>
  <si>
    <t>Impairment in deferred sales receivables</t>
  </si>
  <si>
    <t>مخصصات تدني ذمم البيوع الآجلة</t>
  </si>
  <si>
    <t>Profit for the year Before Tax</t>
  </si>
  <si>
    <t>الربح للسنة قبل الضريبة</t>
  </si>
  <si>
    <t>Income Tax</t>
  </si>
  <si>
    <t>ضريبة الدخل</t>
  </si>
  <si>
    <t>Income Tax(Previous Years)</t>
  </si>
  <si>
    <t>Universities &amp; Research Train Fees</t>
  </si>
  <si>
    <t>مكافأة أعضاء مجلس الادارة</t>
  </si>
  <si>
    <t>Net income</t>
  </si>
  <si>
    <t>ربح السنة</t>
  </si>
  <si>
    <t>Non_controlling Interest</t>
  </si>
  <si>
    <t>Pertains to Shareholders</t>
  </si>
  <si>
    <t>ربح السنة العائد لمساهمي الشركة</t>
  </si>
  <si>
    <t>موجودات غير ملموسة- بالصافي</t>
  </si>
  <si>
    <t>رأس المال المدفوع (رأس المال المكتتب به)</t>
  </si>
  <si>
    <t>الأرباح المدورة (الخسائر المتراكمة )</t>
  </si>
  <si>
    <t>حصة البنك من ايرادات حسابات الاستثمار المشترك بصفته مضارباً ورب مال</t>
  </si>
  <si>
    <t>حصة البنك من ايرادات الاستثمارات المقيدة بصفته مضارباً</t>
  </si>
  <si>
    <t>حصة البنك من ايرادات الاستثمارات المقيدة بصفته وكيلاً</t>
  </si>
  <si>
    <t>صافي البيوع المؤجلة والاستثمارات والخدمات المصرفية / اجمالي الدخل %</t>
  </si>
  <si>
    <t>%إجمالي إيرادات البيوع المؤجلة والاستثمارات/ صافي التسهيلات الائتمانية المباشرة</t>
  </si>
  <si>
    <t>(النقد + موجودات مالية من خلال قائمة الدخل /اجمالي الودائع (مره</t>
  </si>
  <si>
    <t xml:space="preserve">موجودات مالية بالتكلفة المطفأة - بالصافي </t>
  </si>
  <si>
    <t>صافي (مصاريف) ايرادات عقارات</t>
  </si>
  <si>
    <t>صافي أرباح (خسائر) العملات الأجنبية</t>
  </si>
  <si>
    <t xml:space="preserve">ايرادات(مصاريف) أخرى </t>
  </si>
  <si>
    <t>المسترد (المقتطع) من احتياطي معدل الأرباح</t>
  </si>
  <si>
    <t>البنوك الاسلامية</t>
  </si>
  <si>
    <t>ISLAMIC BANKS</t>
  </si>
  <si>
    <t>SAFWA ISLAMIC BANK</t>
  </si>
  <si>
    <t>بنك صفوة الإسلامي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</si>
</sst>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2"/>
      <color indexed="18"/>
      <name val="Arabic Transparent"/>
      <charset val="17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38" fontId="11" fillId="0" borderId="0" xfId="0" applyNumberFormat="1" applyFont="1" applyAlignment="1">
      <alignment horizontal="center" vertical="center"/>
    </xf>
    <xf numFmtId="38" fontId="10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14" fillId="0" borderId="0" xfId="0" applyFont="1" applyFill="1"/>
    <xf numFmtId="3" fontId="5" fillId="0" borderId="1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0" fillId="0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P527"/>
  <sheetViews>
    <sheetView tabSelected="1" topLeftCell="C1" workbookViewId="0">
      <selection activeCell="E18" sqref="E18"/>
    </sheetView>
  </sheetViews>
  <sheetFormatPr defaultRowHeight="15" x14ac:dyDescent="0.2"/>
  <cols>
    <col min="4" max="4" width="65.5703125" style="1" customWidth="1"/>
    <col min="5" max="7" width="16.140625" style="2" bestFit="1" customWidth="1"/>
    <col min="8" max="8" width="16.140625" style="2" customWidth="1"/>
    <col min="9" max="9" width="62.5703125" style="3" customWidth="1"/>
    <col min="10" max="10" width="9.140625" style="4"/>
    <col min="11" max="11" width="26.85546875" style="4" bestFit="1" customWidth="1"/>
    <col min="12" max="13" width="11" style="4" bestFit="1" customWidth="1"/>
    <col min="14" max="14" width="65.85546875" style="4" bestFit="1" customWidth="1"/>
    <col min="15" max="15" width="11.7109375" style="4" bestFit="1" customWidth="1"/>
    <col min="16" max="42" width="9.140625" style="4"/>
  </cols>
  <sheetData>
    <row r="2" spans="4:42" ht="15.75" x14ac:dyDescent="0.25">
      <c r="D2" s="5" t="s">
        <v>290</v>
      </c>
      <c r="E2" s="5"/>
      <c r="F2" s="5"/>
      <c r="G2" s="57"/>
      <c r="H2" s="57"/>
      <c r="I2" s="62" t="s">
        <v>289</v>
      </c>
    </row>
    <row r="4" spans="4:42" s="7" customFormat="1" ht="24.95" customHeight="1" x14ac:dyDescent="0.2">
      <c r="D4" s="49" t="s">
        <v>119</v>
      </c>
      <c r="E4" s="50">
        <v>2016</v>
      </c>
      <c r="F4" s="50">
        <v>2015</v>
      </c>
      <c r="G4" s="50">
        <v>2014</v>
      </c>
      <c r="H4" s="50">
        <v>2013</v>
      </c>
      <c r="I4" s="48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4:42" s="7" customFormat="1" ht="20.100000000000001" customHeight="1" x14ac:dyDescent="0.2">
      <c r="D5" s="9" t="s">
        <v>5</v>
      </c>
      <c r="E5" s="63">
        <f>+E171+E307</f>
        <v>43359106.100000001</v>
      </c>
      <c r="F5" s="63">
        <f>+F171+F307</f>
        <v>33281696</v>
      </c>
      <c r="G5" s="63">
        <f t="shared" ref="G5:H5" si="0">+G171+G307</f>
        <v>73165349</v>
      </c>
      <c r="H5" s="63">
        <f t="shared" si="0"/>
        <v>36026918</v>
      </c>
      <c r="I5" s="11" t="s">
        <v>6</v>
      </c>
      <c r="J5" s="8"/>
      <c r="K5"/>
      <c r="L5"/>
      <c r="M5"/>
      <c r="N5"/>
      <c r="O5" s="65"/>
      <c r="P5" s="65"/>
      <c r="Q5" s="65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</row>
    <row r="6" spans="4:42" s="7" customFormat="1" ht="20.100000000000001" customHeight="1" x14ac:dyDescent="0.2">
      <c r="D6" s="12" t="s">
        <v>7</v>
      </c>
      <c r="E6" s="15">
        <f t="shared" ref="E6" si="1">+E172+E308</f>
        <v>21055548</v>
      </c>
      <c r="F6" s="15">
        <f t="shared" ref="F6:H6" si="2">+F172+F308</f>
        <v>14709229</v>
      </c>
      <c r="G6" s="15">
        <f t="shared" si="2"/>
        <v>39826685</v>
      </c>
      <c r="H6" s="15">
        <f t="shared" si="2"/>
        <v>20506682</v>
      </c>
      <c r="I6" s="14" t="s">
        <v>8</v>
      </c>
      <c r="J6" s="8"/>
      <c r="K6"/>
      <c r="L6"/>
      <c r="M6"/>
      <c r="N6"/>
      <c r="O6" s="65"/>
      <c r="P6" s="65"/>
      <c r="Q6" s="65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</row>
    <row r="7" spans="4:42" s="7" customFormat="1" ht="20.100000000000001" customHeight="1" x14ac:dyDescent="0.2">
      <c r="D7" s="12" t="s">
        <v>9</v>
      </c>
      <c r="E7" s="15">
        <f t="shared" ref="E7" si="3">+E173+E309</f>
        <v>19389</v>
      </c>
      <c r="F7" s="15">
        <f t="shared" ref="F7:H7" si="4">+F173+F309</f>
        <v>14723</v>
      </c>
      <c r="G7" s="15">
        <f t="shared" si="4"/>
        <v>27778</v>
      </c>
      <c r="H7" s="15">
        <f t="shared" si="4"/>
        <v>16383</v>
      </c>
      <c r="I7" s="14" t="s">
        <v>10</v>
      </c>
      <c r="J7" s="8"/>
      <c r="K7"/>
      <c r="L7"/>
      <c r="M7"/>
      <c r="N7"/>
      <c r="O7" s="65"/>
      <c r="P7" s="65"/>
      <c r="Q7" s="65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4:42" s="7" customFormat="1" ht="20.100000000000001" customHeight="1" x14ac:dyDescent="0.2">
      <c r="D8" s="12" t="s">
        <v>11</v>
      </c>
      <c r="E8" s="15">
        <f t="shared" ref="E8" si="5">+E174+E310</f>
        <v>250000000</v>
      </c>
      <c r="F8" s="15">
        <f t="shared" ref="F8:H8" si="6">+F174+F310</f>
        <v>250000000</v>
      </c>
      <c r="G8" s="15">
        <f t="shared" si="6"/>
        <v>250000000</v>
      </c>
      <c r="H8" s="15">
        <f t="shared" si="6"/>
        <v>225000000</v>
      </c>
      <c r="I8" s="14" t="s">
        <v>12</v>
      </c>
      <c r="J8" s="8"/>
      <c r="K8"/>
      <c r="L8"/>
      <c r="M8"/>
      <c r="N8"/>
      <c r="O8" s="65"/>
      <c r="P8" s="65"/>
      <c r="Q8" s="65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4:42" s="7" customFormat="1" ht="20.100000000000001" customHeight="1" x14ac:dyDescent="0.2">
      <c r="D9" s="16" t="s">
        <v>13</v>
      </c>
      <c r="E9" s="64">
        <f>+E175+E311</f>
        <v>707000000</v>
      </c>
      <c r="F9" s="64">
        <f>+F175+F311</f>
        <v>639500000</v>
      </c>
      <c r="G9" s="64">
        <f t="shared" ref="G9:H9" si="7">+G175+G311</f>
        <v>647000000</v>
      </c>
      <c r="H9" s="64">
        <f t="shared" si="7"/>
        <v>511500000</v>
      </c>
      <c r="I9" s="18" t="s">
        <v>14</v>
      </c>
      <c r="J9" s="8"/>
      <c r="K9"/>
      <c r="L9"/>
      <c r="M9"/>
      <c r="N9"/>
      <c r="O9" s="65"/>
      <c r="P9" s="65"/>
      <c r="Q9" s="65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</row>
    <row r="10" spans="4:42" ht="15.75" x14ac:dyDescent="0.25">
      <c r="D10" s="19"/>
      <c r="E10" s="20"/>
      <c r="F10" s="20"/>
      <c r="G10" s="20"/>
      <c r="H10" s="20"/>
      <c r="I10" s="21"/>
      <c r="K10"/>
      <c r="L10"/>
      <c r="M10"/>
      <c r="N10"/>
      <c r="O10" s="65"/>
      <c r="P10" s="65"/>
      <c r="Q10" s="65"/>
    </row>
    <row r="11" spans="4:42" ht="15.75" x14ac:dyDescent="0.25">
      <c r="E11" s="20"/>
      <c r="F11" s="20"/>
      <c r="G11" s="20"/>
      <c r="H11" s="20"/>
      <c r="I11" s="22"/>
      <c r="K11"/>
      <c r="L11"/>
      <c r="M11"/>
      <c r="N11"/>
      <c r="O11" s="65"/>
      <c r="P11" s="65"/>
      <c r="Q11" s="65"/>
    </row>
    <row r="12" spans="4:42" s="7" customFormat="1" ht="24.95" customHeight="1" x14ac:dyDescent="0.2">
      <c r="D12" s="49" t="s">
        <v>17</v>
      </c>
      <c r="E12" s="52"/>
      <c r="F12" s="52"/>
      <c r="G12" s="52"/>
      <c r="H12" s="52"/>
      <c r="I12" s="51" t="s">
        <v>18</v>
      </c>
      <c r="J12" s="8"/>
      <c r="K12"/>
      <c r="L12"/>
      <c r="M12"/>
      <c r="N12"/>
      <c r="O12" s="65"/>
      <c r="P12" s="65"/>
      <c r="Q12" s="65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</row>
    <row r="13" spans="4:42" s="7" customFormat="1" ht="20.100000000000001" customHeight="1" x14ac:dyDescent="0.2">
      <c r="D13" s="9" t="s">
        <v>128</v>
      </c>
      <c r="E13" s="24">
        <f>+E180+E316</f>
        <v>1294798529</v>
      </c>
      <c r="F13" s="24">
        <f>+F180+F316</f>
        <v>1111622485</v>
      </c>
      <c r="G13" s="24">
        <f t="shared" ref="G13:H13" si="8">+G180+G316</f>
        <v>1180824831</v>
      </c>
      <c r="H13" s="24">
        <f t="shared" si="8"/>
        <v>975927088</v>
      </c>
      <c r="I13" s="25" t="s">
        <v>129</v>
      </c>
      <c r="J13" s="8"/>
      <c r="K13"/>
      <c r="L13"/>
      <c r="M13"/>
      <c r="N13"/>
      <c r="O13" s="65"/>
      <c r="P13" s="65"/>
      <c r="Q13" s="65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</row>
    <row r="14" spans="4:42" s="7" customFormat="1" ht="20.100000000000001" customHeight="1" x14ac:dyDescent="0.2">
      <c r="D14" s="26" t="s">
        <v>130</v>
      </c>
      <c r="E14" s="27">
        <f t="shared" ref="E14" si="9">+E181+E317</f>
        <v>47358528</v>
      </c>
      <c r="F14" s="27">
        <f t="shared" ref="F14:H14" si="10">+F181+F317</f>
        <v>50355952</v>
      </c>
      <c r="G14" s="27">
        <f t="shared" si="10"/>
        <v>64304131</v>
      </c>
      <c r="H14" s="27">
        <f t="shared" si="10"/>
        <v>75022147</v>
      </c>
      <c r="I14" s="28" t="s">
        <v>131</v>
      </c>
      <c r="J14" s="8"/>
      <c r="K14"/>
      <c r="L14"/>
      <c r="M14"/>
      <c r="N14"/>
      <c r="O14" s="65"/>
      <c r="P14" s="65"/>
      <c r="Q14" s="65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</row>
    <row r="15" spans="4:42" s="7" customFormat="1" ht="20.100000000000001" customHeight="1" x14ac:dyDescent="0.2">
      <c r="D15" s="12" t="s">
        <v>132</v>
      </c>
      <c r="E15" s="27">
        <f t="shared" ref="E15" si="11">+E182+E318</f>
        <v>26717327</v>
      </c>
      <c r="F15" s="27">
        <f t="shared" ref="F15:H15" si="12">+F182+F318</f>
        <v>5848336</v>
      </c>
      <c r="G15" s="27">
        <f t="shared" si="12"/>
        <v>16147487</v>
      </c>
      <c r="H15" s="27">
        <f t="shared" si="12"/>
        <v>0</v>
      </c>
      <c r="I15" s="28" t="s">
        <v>133</v>
      </c>
      <c r="J15" s="8"/>
      <c r="K15"/>
      <c r="L15"/>
      <c r="M15"/>
      <c r="N15"/>
      <c r="O15" s="65"/>
      <c r="P15" s="65"/>
      <c r="Q15" s="65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</row>
    <row r="16" spans="4:42" s="7" customFormat="1" ht="20.100000000000001" customHeight="1" x14ac:dyDescent="0.2">
      <c r="D16" s="12" t="s">
        <v>134</v>
      </c>
      <c r="E16" s="27">
        <f t="shared" ref="E16" si="13">+E183+E319</f>
        <v>17725000</v>
      </c>
      <c r="F16" s="27">
        <f t="shared" ref="F16:H16" si="14">+F183+F319</f>
        <v>7444500</v>
      </c>
      <c r="G16" s="27">
        <f t="shared" si="14"/>
        <v>0</v>
      </c>
      <c r="H16" s="27">
        <f t="shared" si="14"/>
        <v>2127000</v>
      </c>
      <c r="I16" s="28" t="s">
        <v>135</v>
      </c>
      <c r="J16" s="8"/>
      <c r="K16"/>
      <c r="L16"/>
      <c r="M16"/>
      <c r="N16"/>
      <c r="O16" s="65"/>
      <c r="P16" s="65"/>
      <c r="Q16" s="65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</row>
    <row r="17" spans="4:42" s="7" customFormat="1" ht="20.100000000000001" customHeight="1" x14ac:dyDescent="0.2">
      <c r="D17" s="12" t="s">
        <v>136</v>
      </c>
      <c r="E17" s="27">
        <f t="shared" ref="E17" si="15">+E184+E320</f>
        <v>2422826037</v>
      </c>
      <c r="F17" s="27">
        <f t="shared" ref="F17:H17" si="16">+F184+F320</f>
        <v>2385867798</v>
      </c>
      <c r="G17" s="27">
        <f t="shared" si="16"/>
        <v>2064523989</v>
      </c>
      <c r="H17" s="27">
        <f t="shared" si="16"/>
        <v>1998542605</v>
      </c>
      <c r="I17" s="28" t="s">
        <v>137</v>
      </c>
      <c r="J17" s="8"/>
      <c r="K17"/>
      <c r="L17"/>
      <c r="M17"/>
      <c r="N17"/>
      <c r="O17" s="65"/>
      <c r="P17" s="65"/>
      <c r="Q17" s="65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</row>
    <row r="18" spans="4:42" s="7" customFormat="1" ht="20.100000000000001" customHeight="1" x14ac:dyDescent="0.2">
      <c r="D18" s="12" t="s">
        <v>138</v>
      </c>
      <c r="E18" s="27">
        <f t="shared" ref="E18" si="17">+E185+E321</f>
        <v>0</v>
      </c>
      <c r="F18" s="27">
        <f t="shared" ref="F18:H18" si="18">+F185+F321</f>
        <v>0</v>
      </c>
      <c r="G18" s="27">
        <f t="shared" si="18"/>
        <v>0</v>
      </c>
      <c r="H18" s="27">
        <f t="shared" si="18"/>
        <v>0</v>
      </c>
      <c r="I18" s="28" t="s">
        <v>139</v>
      </c>
      <c r="J18" s="8"/>
      <c r="K18"/>
      <c r="L18"/>
      <c r="M18"/>
      <c r="N18"/>
      <c r="O18" s="65"/>
      <c r="P18" s="65"/>
      <c r="Q18" s="65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</row>
    <row r="19" spans="4:42" s="7" customFormat="1" ht="20.100000000000001" customHeight="1" x14ac:dyDescent="0.2">
      <c r="D19" s="12" t="s">
        <v>140</v>
      </c>
      <c r="E19" s="27">
        <f t="shared" ref="E19" si="19">+E186+E322</f>
        <v>789688510</v>
      </c>
      <c r="F19" s="27">
        <f t="shared" ref="F19:H19" si="20">+F186+F322</f>
        <v>686453760</v>
      </c>
      <c r="G19" s="27">
        <f t="shared" si="20"/>
        <v>582141351</v>
      </c>
      <c r="H19" s="27">
        <f t="shared" si="20"/>
        <v>485358650</v>
      </c>
      <c r="I19" s="28" t="s">
        <v>141</v>
      </c>
      <c r="J19" s="8"/>
      <c r="K19"/>
      <c r="L19"/>
      <c r="M19"/>
      <c r="N19"/>
      <c r="O19" s="65"/>
      <c r="P19" s="65"/>
      <c r="Q19" s="65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</row>
    <row r="20" spans="4:42" s="7" customFormat="1" ht="20.100000000000001" customHeight="1" x14ac:dyDescent="0.2">
      <c r="D20" s="12" t="s">
        <v>142</v>
      </c>
      <c r="E20" s="27">
        <f t="shared" ref="E20" si="21">+E187+E323</f>
        <v>30111454</v>
      </c>
      <c r="F20" s="27">
        <f t="shared" ref="F20:H20" si="22">+F187+F323</f>
        <v>27817903</v>
      </c>
      <c r="G20" s="27">
        <f t="shared" si="22"/>
        <v>25430161</v>
      </c>
      <c r="H20" s="27">
        <f t="shared" si="22"/>
        <v>22414825</v>
      </c>
      <c r="I20" s="14" t="s">
        <v>143</v>
      </c>
      <c r="J20" s="8"/>
      <c r="K20"/>
      <c r="L20"/>
      <c r="M20"/>
      <c r="N20"/>
      <c r="O20" s="65"/>
      <c r="P20" s="65"/>
      <c r="Q20" s="65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</row>
    <row r="21" spans="4:42" s="7" customFormat="1" ht="20.100000000000001" customHeight="1" x14ac:dyDescent="0.2">
      <c r="D21" s="12" t="s">
        <v>144</v>
      </c>
      <c r="E21" s="27">
        <f t="shared" ref="E21" si="23">+E188+E324</f>
        <v>7544141</v>
      </c>
      <c r="F21" s="27">
        <f t="shared" ref="F21:H21" si="24">+F188+F324</f>
        <v>7704513</v>
      </c>
      <c r="G21" s="27">
        <f t="shared" si="24"/>
        <v>9147288</v>
      </c>
      <c r="H21" s="27">
        <f t="shared" si="24"/>
        <v>2249752</v>
      </c>
      <c r="I21" s="28" t="s">
        <v>145</v>
      </c>
      <c r="J21" s="8"/>
      <c r="K21"/>
      <c r="L21"/>
      <c r="M21"/>
      <c r="N21"/>
      <c r="O21" s="65"/>
      <c r="P21" s="65"/>
      <c r="Q21" s="65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</row>
    <row r="22" spans="4:42" s="7" customFormat="1" ht="32.25" customHeight="1" x14ac:dyDescent="0.2">
      <c r="D22" s="61" t="s">
        <v>146</v>
      </c>
      <c r="E22" s="27">
        <f t="shared" ref="E22" si="25">+E189+E325</f>
        <v>76611335</v>
      </c>
      <c r="F22" s="27">
        <f t="shared" ref="F22:H22" si="26">+F189+F325</f>
        <v>61242669</v>
      </c>
      <c r="G22" s="27">
        <f t="shared" si="26"/>
        <v>44823840</v>
      </c>
      <c r="H22" s="27">
        <f t="shared" si="26"/>
        <v>49392570</v>
      </c>
      <c r="I22" s="28" t="s">
        <v>147</v>
      </c>
      <c r="J22" s="8"/>
      <c r="K22"/>
      <c r="L22"/>
      <c r="M22"/>
      <c r="N22"/>
      <c r="O22" s="65"/>
      <c r="P22" s="65"/>
      <c r="Q22" s="65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</row>
    <row r="23" spans="4:42" s="7" customFormat="1" ht="20.100000000000001" customHeight="1" x14ac:dyDescent="0.2">
      <c r="D23" s="12" t="s">
        <v>148</v>
      </c>
      <c r="E23" s="27">
        <f t="shared" ref="E23" si="27">+E190+E326</f>
        <v>65199000</v>
      </c>
      <c r="F23" s="27">
        <f t="shared" ref="F23:H23" si="28">+F190+F326</f>
        <v>0</v>
      </c>
      <c r="G23" s="27">
        <f t="shared" si="28"/>
        <v>0</v>
      </c>
      <c r="H23" s="27">
        <f t="shared" si="28"/>
        <v>0</v>
      </c>
      <c r="I23" s="28" t="s">
        <v>284</v>
      </c>
      <c r="J23" s="8"/>
      <c r="K23"/>
      <c r="L23"/>
      <c r="M23"/>
      <c r="N23"/>
      <c r="O23" s="65"/>
      <c r="P23" s="65"/>
      <c r="Q23" s="65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</row>
    <row r="24" spans="4:42" s="7" customFormat="1" ht="20.100000000000001" customHeight="1" x14ac:dyDescent="0.2">
      <c r="D24" s="12" t="s">
        <v>149</v>
      </c>
      <c r="E24" s="27">
        <f t="shared" ref="E24" si="29">+E191+E327</f>
        <v>0</v>
      </c>
      <c r="F24" s="27">
        <f t="shared" ref="F24:H24" si="30">+F191+F327</f>
        <v>487021</v>
      </c>
      <c r="G24" s="27">
        <f t="shared" si="30"/>
        <v>1213803</v>
      </c>
      <c r="H24" s="27">
        <f t="shared" si="30"/>
        <v>424854</v>
      </c>
      <c r="I24" s="28" t="s">
        <v>150</v>
      </c>
      <c r="J24" s="8"/>
      <c r="K24"/>
      <c r="L24"/>
      <c r="M24"/>
      <c r="N24"/>
      <c r="O24" s="65"/>
      <c r="P24" s="65"/>
      <c r="Q24" s="65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</row>
    <row r="25" spans="4:42" s="7" customFormat="1" ht="20.100000000000001" customHeight="1" x14ac:dyDescent="0.2">
      <c r="D25" s="12" t="s">
        <v>151</v>
      </c>
      <c r="E25" s="27">
        <f t="shared" ref="E25" si="31">+E192+E328</f>
        <v>8476511</v>
      </c>
      <c r="F25" s="27">
        <f t="shared" ref="F25:H25" si="32">+F192+F328</f>
        <v>6149576</v>
      </c>
      <c r="G25" s="27">
        <f t="shared" si="32"/>
        <v>5682658</v>
      </c>
      <c r="H25" s="27">
        <f t="shared" si="32"/>
        <v>6316095</v>
      </c>
      <c r="I25" s="28" t="s">
        <v>152</v>
      </c>
      <c r="J25" s="8"/>
      <c r="K25"/>
      <c r="L25"/>
      <c r="M25"/>
      <c r="N25"/>
      <c r="O25" s="65"/>
      <c r="P25" s="65"/>
      <c r="Q25" s="65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</row>
    <row r="26" spans="4:42" s="7" customFormat="1" ht="20.100000000000001" customHeight="1" x14ac:dyDescent="0.2">
      <c r="D26" s="12" t="s">
        <v>19</v>
      </c>
      <c r="E26" s="27">
        <f t="shared" ref="E26" si="33">+E193+E329</f>
        <v>8029032</v>
      </c>
      <c r="F26" s="27">
        <f t="shared" ref="F26:H26" si="34">+F193+F329</f>
        <v>15429164</v>
      </c>
      <c r="G26" s="27">
        <f t="shared" si="34"/>
        <v>15921893</v>
      </c>
      <c r="H26" s="27">
        <f t="shared" si="34"/>
        <v>15153423</v>
      </c>
      <c r="I26" s="28" t="s">
        <v>20</v>
      </c>
      <c r="J26" s="8"/>
      <c r="K26"/>
      <c r="L26"/>
      <c r="M26"/>
      <c r="N26"/>
      <c r="O26" s="65"/>
      <c r="P26" s="65"/>
      <c r="Q26" s="65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</row>
    <row r="27" spans="4:42" ht="15.75" x14ac:dyDescent="0.2">
      <c r="D27" s="12" t="s">
        <v>153</v>
      </c>
      <c r="E27" s="27">
        <f t="shared" ref="E27" si="35">+E194+E330</f>
        <v>110249076</v>
      </c>
      <c r="F27" s="27">
        <f t="shared" ref="F27:H27" si="36">+F194+F330</f>
        <v>108008613</v>
      </c>
      <c r="G27" s="27">
        <f t="shared" si="36"/>
        <v>100204352</v>
      </c>
      <c r="H27" s="27">
        <f t="shared" si="36"/>
        <v>84477392</v>
      </c>
      <c r="I27" s="28" t="s">
        <v>154</v>
      </c>
      <c r="K27"/>
      <c r="L27"/>
      <c r="M27"/>
      <c r="N27"/>
      <c r="O27" s="65"/>
      <c r="P27" s="65"/>
      <c r="Q27" s="65"/>
    </row>
    <row r="28" spans="4:42" ht="15.75" x14ac:dyDescent="0.2">
      <c r="D28" s="12" t="s">
        <v>155</v>
      </c>
      <c r="E28" s="27">
        <f t="shared" ref="E28" si="37">+E195+E331</f>
        <v>0</v>
      </c>
      <c r="F28" s="27">
        <f t="shared" ref="F28:H28" si="38">+F195+F331</f>
        <v>0</v>
      </c>
      <c r="G28" s="27">
        <f t="shared" si="38"/>
        <v>8142</v>
      </c>
      <c r="H28" s="27">
        <f t="shared" si="38"/>
        <v>8142</v>
      </c>
      <c r="I28" s="28" t="s">
        <v>156</v>
      </c>
      <c r="K28"/>
      <c r="L28"/>
      <c r="M28"/>
      <c r="N28"/>
      <c r="O28" s="65"/>
      <c r="P28" s="65"/>
      <c r="Q28" s="65"/>
    </row>
    <row r="29" spans="4:42" s="7" customFormat="1" ht="24.95" customHeight="1" x14ac:dyDescent="0.2">
      <c r="D29" s="12" t="s">
        <v>157</v>
      </c>
      <c r="E29" s="27">
        <f t="shared" ref="E29" si="39">+E196+E332</f>
        <v>93411861</v>
      </c>
      <c r="F29" s="27">
        <f t="shared" ref="F29:H29" si="40">+F196+F332</f>
        <v>84621477</v>
      </c>
      <c r="G29" s="27">
        <f t="shared" si="40"/>
        <v>81096120</v>
      </c>
      <c r="H29" s="27">
        <f t="shared" si="40"/>
        <v>74392655</v>
      </c>
      <c r="I29" s="28" t="s">
        <v>158</v>
      </c>
      <c r="J29" s="8"/>
      <c r="K29"/>
      <c r="L29"/>
      <c r="M29"/>
      <c r="N29"/>
      <c r="O29" s="65"/>
      <c r="P29" s="65"/>
      <c r="Q29" s="65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</row>
    <row r="30" spans="4:42" s="7" customFormat="1" ht="24.95" customHeight="1" x14ac:dyDescent="0.2">
      <c r="D30" s="12" t="s">
        <v>159</v>
      </c>
      <c r="E30" s="27">
        <f t="shared" ref="E30" si="41">+E197+E333</f>
        <v>3771402</v>
      </c>
      <c r="F30" s="27">
        <f t="shared" ref="F30:H30" si="42">+F197+F333</f>
        <v>4680587</v>
      </c>
      <c r="G30" s="27">
        <f t="shared" si="42"/>
        <v>4466249</v>
      </c>
      <c r="H30" s="27">
        <f t="shared" si="42"/>
        <v>3797756</v>
      </c>
      <c r="I30" s="28" t="s">
        <v>275</v>
      </c>
      <c r="J30" s="8"/>
      <c r="K30"/>
      <c r="L30"/>
      <c r="M30"/>
      <c r="N30"/>
      <c r="O30" s="65"/>
      <c r="P30" s="65"/>
      <c r="Q30" s="65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</row>
    <row r="31" spans="4:42" s="7" customFormat="1" ht="20.100000000000001" customHeight="1" x14ac:dyDescent="0.2">
      <c r="D31" s="12" t="s">
        <v>160</v>
      </c>
      <c r="E31" s="27">
        <f t="shared" ref="E31" si="43">+E198+E334</f>
        <v>599815</v>
      </c>
      <c r="F31" s="27">
        <f t="shared" ref="F31:H31" si="44">+F198+F334</f>
        <v>984815</v>
      </c>
      <c r="G31" s="27">
        <f t="shared" si="44"/>
        <v>534815</v>
      </c>
      <c r="H31" s="27">
        <f t="shared" si="44"/>
        <v>1291812</v>
      </c>
      <c r="I31" s="28" t="s">
        <v>101</v>
      </c>
      <c r="J31" s="8"/>
      <c r="K31"/>
      <c r="L31"/>
      <c r="M31"/>
      <c r="N31"/>
      <c r="O31" s="65"/>
      <c r="P31" s="65"/>
      <c r="Q31" s="65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</row>
    <row r="32" spans="4:42" s="7" customFormat="1" ht="20.100000000000001" customHeight="1" x14ac:dyDescent="0.2">
      <c r="D32" s="12" t="s">
        <v>161</v>
      </c>
      <c r="E32" s="27">
        <f t="shared" ref="E32" si="45">+E199+E335</f>
        <v>16005138</v>
      </c>
      <c r="F32" s="27">
        <f t="shared" ref="F32:H32" si="46">+F199+F335</f>
        <v>14423349</v>
      </c>
      <c r="G32" s="27">
        <f t="shared" si="46"/>
        <v>16067934</v>
      </c>
      <c r="H32" s="27">
        <f t="shared" si="46"/>
        <v>13203669</v>
      </c>
      <c r="I32" s="28" t="s">
        <v>21</v>
      </c>
      <c r="J32" s="8"/>
      <c r="K32"/>
      <c r="L32"/>
      <c r="M32"/>
      <c r="N32"/>
      <c r="O32" s="65"/>
      <c r="P32" s="65"/>
      <c r="Q32" s="65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</row>
    <row r="33" spans="4:42" s="7" customFormat="1" ht="20.100000000000001" customHeight="1" x14ac:dyDescent="0.2">
      <c r="D33" s="16" t="s">
        <v>22</v>
      </c>
      <c r="E33" s="29">
        <f t="shared" ref="E33" si="47">+E200+E336</f>
        <v>5019122696</v>
      </c>
      <c r="F33" s="29">
        <f t="shared" ref="F33:H33" si="48">+F200+F336</f>
        <v>4579142518</v>
      </c>
      <c r="G33" s="29">
        <f t="shared" si="48"/>
        <v>4212539044</v>
      </c>
      <c r="H33" s="29">
        <f t="shared" si="48"/>
        <v>3810100435</v>
      </c>
      <c r="I33" s="30" t="s">
        <v>23</v>
      </c>
      <c r="J33" s="8"/>
      <c r="K33"/>
      <c r="L33"/>
      <c r="M33"/>
      <c r="N33"/>
      <c r="O33" s="65"/>
      <c r="P33" s="65"/>
      <c r="Q33" s="65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</row>
    <row r="34" spans="4:42" s="7" customFormat="1" ht="20.100000000000001" customHeight="1" x14ac:dyDescent="0.25">
      <c r="D34" s="19"/>
      <c r="E34" s="31"/>
      <c r="F34" s="31"/>
      <c r="G34" s="31"/>
      <c r="H34" s="31"/>
      <c r="I34" s="22"/>
      <c r="J34" s="8"/>
      <c r="K34"/>
      <c r="L34"/>
      <c r="M34"/>
      <c r="N34"/>
      <c r="O34" s="65"/>
      <c r="P34" s="65"/>
      <c r="Q34" s="65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</row>
    <row r="35" spans="4:42" s="7" customFormat="1" ht="20.100000000000001" customHeight="1" x14ac:dyDescent="0.25">
      <c r="D35" s="1"/>
      <c r="E35" s="31"/>
      <c r="F35" s="31"/>
      <c r="G35" s="31"/>
      <c r="H35" s="31"/>
      <c r="I35" s="3"/>
      <c r="J35" s="8"/>
      <c r="K35"/>
      <c r="L35"/>
      <c r="M35"/>
      <c r="N35"/>
      <c r="O35" s="65"/>
      <c r="P35" s="65"/>
      <c r="Q35" s="65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</row>
    <row r="36" spans="4:42" s="7" customFormat="1" ht="20.100000000000001" customHeight="1" x14ac:dyDescent="0.2">
      <c r="D36" s="54" t="s">
        <v>24</v>
      </c>
      <c r="E36" s="55"/>
      <c r="F36" s="55"/>
      <c r="G36" s="55"/>
      <c r="H36" s="55"/>
      <c r="I36" s="53" t="s">
        <v>25</v>
      </c>
      <c r="J36" s="8"/>
      <c r="K36"/>
      <c r="L36"/>
      <c r="M36"/>
      <c r="N36"/>
      <c r="O36" s="65"/>
      <c r="P36" s="65"/>
      <c r="Q36" s="65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</row>
    <row r="37" spans="4:42" s="7" customFormat="1" ht="20.100000000000001" customHeight="1" x14ac:dyDescent="0.2">
      <c r="D37" s="49" t="s">
        <v>26</v>
      </c>
      <c r="E37" s="55"/>
      <c r="F37" s="55"/>
      <c r="G37" s="55"/>
      <c r="H37" s="55"/>
      <c r="I37" s="51" t="s">
        <v>27</v>
      </c>
      <c r="J37" s="8"/>
      <c r="K37"/>
      <c r="L37"/>
      <c r="M37"/>
      <c r="N37"/>
      <c r="O37" s="65"/>
      <c r="P37" s="65"/>
      <c r="Q37" s="65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</row>
    <row r="38" spans="4:42" ht="15.75" x14ac:dyDescent="0.2">
      <c r="D38" s="9" t="s">
        <v>162</v>
      </c>
      <c r="E38" s="24">
        <f t="shared" ref="E38" si="49">+E205+E341</f>
        <v>10954120</v>
      </c>
      <c r="F38" s="24">
        <f t="shared" ref="F38:H38" si="50">+F205+F341</f>
        <v>3175947</v>
      </c>
      <c r="G38" s="24">
        <f t="shared" si="50"/>
        <v>4211800</v>
      </c>
      <c r="H38" s="24">
        <f t="shared" si="50"/>
        <v>13759556</v>
      </c>
      <c r="I38" s="25" t="s">
        <v>163</v>
      </c>
      <c r="K38"/>
      <c r="L38"/>
      <c r="M38"/>
      <c r="N38"/>
      <c r="O38" s="65"/>
      <c r="P38" s="65"/>
      <c r="Q38" s="65"/>
    </row>
    <row r="39" spans="4:42" ht="15.75" x14ac:dyDescent="0.2">
      <c r="D39" s="26" t="s">
        <v>164</v>
      </c>
      <c r="E39" s="32">
        <f t="shared" ref="E39" si="51">+E206+E342</f>
        <v>1304076592</v>
      </c>
      <c r="F39" s="32">
        <f t="shared" ref="F39:H39" si="52">+F206+F342</f>
        <v>1202835423</v>
      </c>
      <c r="G39" s="32">
        <f t="shared" si="52"/>
        <v>1096881559</v>
      </c>
      <c r="H39" s="32">
        <f t="shared" si="52"/>
        <v>1011818525</v>
      </c>
      <c r="I39" s="33" t="s">
        <v>165</v>
      </c>
      <c r="K39"/>
      <c r="L39"/>
      <c r="M39"/>
      <c r="N39"/>
      <c r="O39" s="65"/>
      <c r="P39" s="65"/>
      <c r="Q39" s="65"/>
    </row>
    <row r="40" spans="4:42" s="7" customFormat="1" ht="24.95" customHeight="1" x14ac:dyDescent="0.2">
      <c r="D40" s="12" t="s">
        <v>28</v>
      </c>
      <c r="E40" s="27">
        <f t="shared" ref="E40" si="53">+E207+E343</f>
        <v>56031037</v>
      </c>
      <c r="F40" s="27">
        <f t="shared" ref="F40:H40" si="54">+F207+F343</f>
        <v>55876762</v>
      </c>
      <c r="G40" s="27">
        <f t="shared" si="54"/>
        <v>51295454</v>
      </c>
      <c r="H40" s="27">
        <f t="shared" si="54"/>
        <v>44875912</v>
      </c>
      <c r="I40" s="28" t="s">
        <v>29</v>
      </c>
      <c r="J40" s="8"/>
      <c r="K40"/>
      <c r="L40"/>
      <c r="M40"/>
      <c r="N40"/>
      <c r="O40" s="65"/>
      <c r="P40" s="65"/>
      <c r="Q40" s="65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</row>
    <row r="41" spans="4:42" s="7" customFormat="1" ht="20.100000000000001" customHeight="1" x14ac:dyDescent="0.2">
      <c r="D41" s="12" t="s">
        <v>166</v>
      </c>
      <c r="E41" s="27">
        <f t="shared" ref="E41" si="55">+E208+E344</f>
        <v>1162406</v>
      </c>
      <c r="F41" s="27">
        <f t="shared" ref="F41:H41" si="56">+F208+F344</f>
        <v>1571695</v>
      </c>
      <c r="G41" s="27">
        <f t="shared" si="56"/>
        <v>1793040</v>
      </c>
      <c r="H41" s="27">
        <f t="shared" si="56"/>
        <v>1468562</v>
      </c>
      <c r="I41" s="28" t="s">
        <v>167</v>
      </c>
      <c r="J41" s="8"/>
      <c r="K41"/>
      <c r="L41"/>
      <c r="M41"/>
      <c r="N41"/>
      <c r="O41" s="65"/>
      <c r="P41" s="65"/>
      <c r="Q41" s="65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</row>
    <row r="42" spans="4:42" s="7" customFormat="1" ht="20.100000000000001" customHeight="1" x14ac:dyDescent="0.2">
      <c r="D42" s="12" t="s">
        <v>168</v>
      </c>
      <c r="E42" s="27">
        <f t="shared" ref="E42" si="57">+E209+E345</f>
        <v>6584603</v>
      </c>
      <c r="F42" s="27">
        <f t="shared" ref="F42:H42" si="58">+F209+F345</f>
        <v>5884603</v>
      </c>
      <c r="G42" s="27">
        <f t="shared" si="58"/>
        <v>5584603</v>
      </c>
      <c r="H42" s="27">
        <f t="shared" si="58"/>
        <v>5434603</v>
      </c>
      <c r="I42" s="28" t="s">
        <v>169</v>
      </c>
      <c r="J42" s="8"/>
      <c r="K42"/>
      <c r="L42"/>
      <c r="M42"/>
      <c r="N42"/>
      <c r="O42" s="65"/>
      <c r="P42" s="65"/>
      <c r="Q42" s="65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</row>
    <row r="43" spans="4:42" s="7" customFormat="1" ht="20.100000000000001" customHeight="1" x14ac:dyDescent="0.2">
      <c r="D43" s="12" t="s">
        <v>170</v>
      </c>
      <c r="E43" s="27">
        <f t="shared" ref="E43" si="59">+E210+E346</f>
        <v>27863977</v>
      </c>
      <c r="F43" s="27">
        <f t="shared" ref="F43:H43" si="60">+F210+F346</f>
        <v>23746166</v>
      </c>
      <c r="G43" s="27">
        <f t="shared" si="60"/>
        <v>16824873</v>
      </c>
      <c r="H43" s="27">
        <f t="shared" si="60"/>
        <v>17131681</v>
      </c>
      <c r="I43" s="28" t="s">
        <v>171</v>
      </c>
      <c r="J43" s="8"/>
      <c r="K43"/>
      <c r="L43"/>
      <c r="M43"/>
      <c r="N43"/>
      <c r="O43" s="65"/>
      <c r="P43" s="65"/>
      <c r="Q43" s="65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</row>
    <row r="44" spans="4:42" s="7" customFormat="1" ht="20.100000000000001" customHeight="1" x14ac:dyDescent="0.2">
      <c r="D44" s="12" t="s">
        <v>172</v>
      </c>
      <c r="E44" s="27">
        <f t="shared" ref="E44" si="61">+E211+E347</f>
        <v>327556</v>
      </c>
      <c r="F44" s="27">
        <f t="shared" ref="F44:H44" si="62">+F211+F347</f>
        <v>302772</v>
      </c>
      <c r="G44" s="27">
        <f t="shared" si="62"/>
        <v>452637</v>
      </c>
      <c r="H44" s="27">
        <f t="shared" si="62"/>
        <v>200212</v>
      </c>
      <c r="I44" s="28" t="s">
        <v>102</v>
      </c>
      <c r="J44" s="8"/>
      <c r="K44"/>
      <c r="L44"/>
      <c r="M44"/>
      <c r="N44"/>
      <c r="O44" s="65"/>
      <c r="P44" s="65"/>
      <c r="Q44" s="65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</row>
    <row r="45" spans="4:42" s="7" customFormat="1" ht="20.100000000000001" customHeight="1" x14ac:dyDescent="0.2">
      <c r="D45" s="12" t="s">
        <v>30</v>
      </c>
      <c r="E45" s="27">
        <f t="shared" ref="E45" si="63">+E212+E348</f>
        <v>27440286</v>
      </c>
      <c r="F45" s="27">
        <f t="shared" ref="F45:H45" si="64">+F212+F348</f>
        <v>35856539</v>
      </c>
      <c r="G45" s="27">
        <f t="shared" si="64"/>
        <v>39824220</v>
      </c>
      <c r="H45" s="27">
        <f t="shared" si="64"/>
        <v>27927137</v>
      </c>
      <c r="I45" s="28" t="s">
        <v>31</v>
      </c>
      <c r="J45" s="8"/>
      <c r="K45"/>
      <c r="L45"/>
      <c r="M45"/>
      <c r="N45"/>
      <c r="O45" s="65"/>
      <c r="P45" s="65"/>
      <c r="Q45" s="65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</row>
    <row r="46" spans="4:42" s="7" customFormat="1" ht="20.100000000000001" customHeight="1" x14ac:dyDescent="0.2">
      <c r="D46" s="16" t="s">
        <v>32</v>
      </c>
      <c r="E46" s="29">
        <f t="shared" ref="E46" si="65">+E213+E349</f>
        <v>1434440577</v>
      </c>
      <c r="F46" s="29">
        <f t="shared" ref="F46:H46" si="66">+F213+F349</f>
        <v>1329249907</v>
      </c>
      <c r="G46" s="29">
        <f t="shared" si="66"/>
        <v>1216868186</v>
      </c>
      <c r="H46" s="29">
        <f t="shared" si="66"/>
        <v>1122616188</v>
      </c>
      <c r="I46" s="30" t="s">
        <v>33</v>
      </c>
      <c r="J46" s="8"/>
      <c r="K46"/>
      <c r="L46"/>
      <c r="M46"/>
      <c r="N46"/>
      <c r="O46" s="65"/>
      <c r="P46" s="65"/>
      <c r="Q46" s="65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</row>
    <row r="47" spans="4:42" s="7" customFormat="1" ht="20.100000000000001" customHeight="1" x14ac:dyDescent="0.2">
      <c r="D47" s="54"/>
      <c r="E47" s="55"/>
      <c r="F47" s="55"/>
      <c r="G47" s="55"/>
      <c r="H47" s="55"/>
      <c r="I47" s="53"/>
      <c r="J47" s="8"/>
      <c r="K47"/>
      <c r="L47"/>
      <c r="M47"/>
      <c r="N47"/>
      <c r="O47" s="65"/>
      <c r="P47" s="65"/>
      <c r="Q47" s="65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</row>
    <row r="48" spans="4:42" s="7" customFormat="1" ht="20.100000000000001" customHeight="1" x14ac:dyDescent="0.2">
      <c r="D48" s="49" t="s">
        <v>173</v>
      </c>
      <c r="E48" s="55"/>
      <c r="F48" s="55"/>
      <c r="G48" s="55"/>
      <c r="H48" s="55"/>
      <c r="I48" s="51" t="s">
        <v>174</v>
      </c>
      <c r="J48" s="8"/>
      <c r="K48"/>
      <c r="L48"/>
      <c r="M48"/>
      <c r="N48"/>
      <c r="O48" s="65"/>
      <c r="P48" s="65"/>
      <c r="Q48" s="65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</row>
    <row r="49" spans="4:42" s="7" customFormat="1" ht="20.100000000000001" customHeight="1" x14ac:dyDescent="0.2">
      <c r="D49" s="9" t="s">
        <v>175</v>
      </c>
      <c r="E49" s="24">
        <f>+E216+E352</f>
        <v>3041288206</v>
      </c>
      <c r="F49" s="24">
        <f t="shared" ref="F49:H49" si="67">+F216+F352</f>
        <v>2748315091</v>
      </c>
      <c r="G49" s="24">
        <f t="shared" si="67"/>
        <v>2528802903</v>
      </c>
      <c r="H49" s="24">
        <f t="shared" si="67"/>
        <v>2270069914</v>
      </c>
      <c r="I49" s="25" t="s">
        <v>176</v>
      </c>
      <c r="J49" s="8"/>
      <c r="K49"/>
      <c r="L49"/>
      <c r="M49"/>
      <c r="N49"/>
      <c r="O49" s="65"/>
      <c r="P49" s="65"/>
      <c r="Q49" s="65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</row>
    <row r="50" spans="4:42" s="7" customFormat="1" ht="20.100000000000001" customHeight="1" x14ac:dyDescent="0.2">
      <c r="D50" s="26" t="s">
        <v>177</v>
      </c>
      <c r="E50" s="32">
        <f t="shared" ref="E50" si="68">+E217+E353</f>
        <v>14445401</v>
      </c>
      <c r="F50" s="32">
        <f t="shared" ref="F50:H50" si="69">+F217+F353</f>
        <v>11120183</v>
      </c>
      <c r="G50" s="32">
        <f t="shared" si="69"/>
        <v>9677738</v>
      </c>
      <c r="H50" s="32">
        <f t="shared" si="69"/>
        <v>7019713</v>
      </c>
      <c r="I50" s="33" t="s">
        <v>178</v>
      </c>
      <c r="J50" s="8"/>
      <c r="K50"/>
      <c r="L50"/>
      <c r="M50"/>
      <c r="N50"/>
      <c r="O50" s="65"/>
      <c r="P50" s="65"/>
      <c r="Q50" s="65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</row>
    <row r="51" spans="4:42" s="7" customFormat="1" ht="20.100000000000001" customHeight="1" x14ac:dyDescent="0.2">
      <c r="D51" s="12" t="s">
        <v>179</v>
      </c>
      <c r="E51" s="27">
        <f t="shared" ref="E51" si="70">+E218+E354</f>
        <v>10234090</v>
      </c>
      <c r="F51" s="27">
        <f t="shared" ref="F51:H51" si="71">+F218+F354</f>
        <v>9521632</v>
      </c>
      <c r="G51" s="27">
        <f t="shared" si="71"/>
        <v>12640464</v>
      </c>
      <c r="H51" s="27">
        <f t="shared" si="71"/>
        <v>7597410</v>
      </c>
      <c r="I51" s="28" t="s">
        <v>180</v>
      </c>
      <c r="J51" s="8"/>
      <c r="K51"/>
      <c r="L51"/>
      <c r="M51"/>
      <c r="N51"/>
      <c r="O51" s="65"/>
      <c r="P51" s="65"/>
      <c r="Q51" s="65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</row>
    <row r="52" spans="4:42" s="7" customFormat="1" ht="20.100000000000001" customHeight="1" x14ac:dyDescent="0.2">
      <c r="D52" s="12" t="s">
        <v>181</v>
      </c>
      <c r="E52" s="27">
        <f t="shared" ref="E52" si="72">+E219+E355</f>
        <v>6036616</v>
      </c>
      <c r="F52" s="27">
        <f t="shared" ref="F52:H52" si="73">+F219+F355</f>
        <v>5687308</v>
      </c>
      <c r="G52" s="27">
        <f t="shared" si="73"/>
        <v>7154885</v>
      </c>
      <c r="H52" s="27">
        <f t="shared" si="73"/>
        <v>3358179</v>
      </c>
      <c r="I52" s="28" t="s">
        <v>102</v>
      </c>
      <c r="J52" s="8"/>
      <c r="K52"/>
      <c r="L52"/>
      <c r="M52"/>
      <c r="N52"/>
      <c r="O52" s="65"/>
      <c r="P52" s="65"/>
      <c r="Q52" s="65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</row>
    <row r="53" spans="4:42" s="7" customFormat="1" ht="20.100000000000001" customHeight="1" x14ac:dyDescent="0.2">
      <c r="D53" s="12" t="s">
        <v>182</v>
      </c>
      <c r="E53" s="27">
        <f t="shared" ref="E53" si="74">+E220+E356</f>
        <v>3072004313</v>
      </c>
      <c r="F53" s="27">
        <f t="shared" ref="F53:H53" si="75">+F220+F356</f>
        <v>2774644214</v>
      </c>
      <c r="G53" s="27">
        <f t="shared" si="75"/>
        <v>2558275990</v>
      </c>
      <c r="H53" s="27">
        <f t="shared" si="75"/>
        <v>2288045216</v>
      </c>
      <c r="I53" s="28" t="s">
        <v>183</v>
      </c>
      <c r="J53" s="8"/>
      <c r="K53"/>
      <c r="L53"/>
      <c r="M53"/>
      <c r="N53"/>
      <c r="O53" s="65"/>
      <c r="P53" s="65"/>
      <c r="Q53" s="65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</row>
    <row r="54" spans="4:42" s="7" customFormat="1" ht="20.100000000000001" customHeight="1" x14ac:dyDescent="0.2">
      <c r="D54" s="12" t="s">
        <v>184</v>
      </c>
      <c r="E54" s="27">
        <f t="shared" ref="E54" si="76">+E221+E357</f>
        <v>35145887</v>
      </c>
      <c r="F54" s="27">
        <f t="shared" ref="F54:H54" si="77">+F221+F357</f>
        <v>24576798</v>
      </c>
      <c r="G54" s="27">
        <f t="shared" si="77"/>
        <v>19436958</v>
      </c>
      <c r="H54" s="27">
        <f t="shared" si="77"/>
        <v>7985088</v>
      </c>
      <c r="I54" s="28" t="s">
        <v>185</v>
      </c>
      <c r="J54" s="8"/>
      <c r="K54"/>
      <c r="L54"/>
      <c r="M54"/>
      <c r="N54"/>
      <c r="O54" s="65"/>
      <c r="P54" s="65"/>
      <c r="Q54" s="65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</row>
    <row r="55" spans="4:42" s="7" customFormat="1" ht="20.100000000000001" customHeight="1" x14ac:dyDescent="0.2">
      <c r="D55" s="16" t="s">
        <v>186</v>
      </c>
      <c r="E55" s="29">
        <f t="shared" ref="E55" si="78">+E222+E358</f>
        <v>2249976</v>
      </c>
      <c r="F55" s="29">
        <f t="shared" ref="F55:H55" si="79">+F222+F358</f>
        <v>4609168</v>
      </c>
      <c r="G55" s="29">
        <f t="shared" si="79"/>
        <v>4207653</v>
      </c>
      <c r="H55" s="29">
        <f t="shared" si="79"/>
        <v>5016757</v>
      </c>
      <c r="I55" s="30" t="s">
        <v>187</v>
      </c>
      <c r="J55" s="8"/>
      <c r="K55"/>
      <c r="L55"/>
      <c r="M55"/>
      <c r="N55"/>
      <c r="O55" s="65"/>
      <c r="P55" s="65"/>
      <c r="Q55" s="65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</row>
    <row r="56" spans="4:42" s="7" customFormat="1" ht="20.100000000000001" customHeight="1" x14ac:dyDescent="0.25">
      <c r="D56" s="19"/>
      <c r="E56" s="31"/>
      <c r="F56" s="31"/>
      <c r="G56" s="31"/>
      <c r="H56" s="31"/>
      <c r="I56" s="22"/>
      <c r="J56" s="8"/>
      <c r="K56"/>
      <c r="L56"/>
      <c r="M56"/>
      <c r="N56"/>
      <c r="O56" s="65"/>
      <c r="P56" s="65"/>
      <c r="Q56" s="65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</row>
    <row r="57" spans="4:42" s="7" customFormat="1" ht="20.100000000000001" customHeight="1" x14ac:dyDescent="0.25">
      <c r="D57" s="19"/>
      <c r="E57" s="31"/>
      <c r="F57" s="31"/>
      <c r="G57" s="31"/>
      <c r="H57" s="31"/>
      <c r="I57" s="22"/>
      <c r="J57" s="8"/>
      <c r="K57"/>
      <c r="L57"/>
      <c r="M57"/>
      <c r="N57"/>
      <c r="O57" s="65"/>
      <c r="P57" s="65"/>
      <c r="Q57" s="65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</row>
    <row r="58" spans="4:42" ht="18.75" x14ac:dyDescent="0.2">
      <c r="D58" s="49" t="s">
        <v>34</v>
      </c>
      <c r="E58" s="55"/>
      <c r="F58" s="55"/>
      <c r="G58" s="55"/>
      <c r="H58" s="55"/>
      <c r="I58" s="51" t="s">
        <v>35</v>
      </c>
      <c r="K58"/>
      <c r="L58"/>
      <c r="M58"/>
      <c r="N58"/>
      <c r="O58" s="65"/>
      <c r="P58" s="65"/>
      <c r="Q58" s="65"/>
    </row>
    <row r="59" spans="4:42" ht="15.75" x14ac:dyDescent="0.2">
      <c r="D59" s="9" t="s">
        <v>188</v>
      </c>
      <c r="E59" s="24">
        <f t="shared" ref="E59" si="80">+E226+E362</f>
        <v>250000000</v>
      </c>
      <c r="F59" s="24">
        <f t="shared" ref="F59:H59" si="81">+F226+F362</f>
        <v>250000000</v>
      </c>
      <c r="G59" s="24">
        <f t="shared" si="81"/>
        <v>250000000</v>
      </c>
      <c r="H59" s="24">
        <f t="shared" si="81"/>
        <v>225000000</v>
      </c>
      <c r="I59" s="25" t="s">
        <v>276</v>
      </c>
      <c r="K59"/>
      <c r="L59"/>
      <c r="M59"/>
      <c r="N59"/>
      <c r="O59" s="65"/>
      <c r="P59" s="65"/>
      <c r="Q59" s="65"/>
    </row>
    <row r="60" spans="4:42" s="7" customFormat="1" ht="24.95" customHeight="1" x14ac:dyDescent="0.2">
      <c r="D60" s="12" t="s">
        <v>189</v>
      </c>
      <c r="E60" s="27">
        <f t="shared" ref="E60" si="82">+E227+E363</f>
        <v>90370539</v>
      </c>
      <c r="F60" s="27">
        <f t="shared" ref="F60:H60" si="83">+F227+F363</f>
        <v>81104238</v>
      </c>
      <c r="G60" s="27">
        <f t="shared" si="83"/>
        <v>73150102</v>
      </c>
      <c r="H60" s="27">
        <f t="shared" si="83"/>
        <v>66477505</v>
      </c>
      <c r="I60" s="28" t="s">
        <v>36</v>
      </c>
      <c r="J60" s="8"/>
      <c r="K60"/>
      <c r="L60"/>
      <c r="M60"/>
      <c r="N60"/>
      <c r="O60" s="65"/>
      <c r="P60" s="65"/>
      <c r="Q60" s="65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</row>
    <row r="61" spans="4:42" s="7" customFormat="1" ht="20.100000000000001" customHeight="1" x14ac:dyDescent="0.2">
      <c r="D61" s="12" t="s">
        <v>37</v>
      </c>
      <c r="E61" s="27">
        <f t="shared" ref="E61" si="84">+E228+E364</f>
        <v>22617024</v>
      </c>
      <c r="F61" s="27">
        <f t="shared" ref="F61:H61" si="85">+F228+F364</f>
        <v>16216180</v>
      </c>
      <c r="G61" s="27">
        <f t="shared" si="85"/>
        <v>8768658</v>
      </c>
      <c r="H61" s="27">
        <f t="shared" si="85"/>
        <v>17372922</v>
      </c>
      <c r="I61" s="28" t="s">
        <v>190</v>
      </c>
      <c r="J61" s="8"/>
      <c r="K61"/>
      <c r="L61"/>
      <c r="M61"/>
      <c r="N61"/>
      <c r="O61" s="65"/>
      <c r="P61" s="65"/>
      <c r="Q61" s="65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</row>
    <row r="62" spans="4:42" s="7" customFormat="1" ht="20.100000000000001" customHeight="1" x14ac:dyDescent="0.2">
      <c r="D62" s="12" t="s">
        <v>191</v>
      </c>
      <c r="E62" s="27">
        <f t="shared" ref="E62" si="86">+E229+E365</f>
        <v>1300000</v>
      </c>
      <c r="F62" s="27">
        <f t="shared" ref="F62:H62" si="87">+F229+F365</f>
        <v>1000000</v>
      </c>
      <c r="G62" s="27">
        <f t="shared" si="87"/>
        <v>1000000</v>
      </c>
      <c r="H62" s="27">
        <f t="shared" si="87"/>
        <v>1000000</v>
      </c>
      <c r="I62" s="28" t="s">
        <v>192</v>
      </c>
      <c r="J62" s="8"/>
      <c r="K62"/>
      <c r="L62"/>
      <c r="M62"/>
      <c r="N62"/>
      <c r="O62" s="65"/>
      <c r="P62" s="65"/>
      <c r="Q62" s="65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</row>
    <row r="63" spans="4:42" s="7" customFormat="1" ht="20.100000000000001" customHeight="1" x14ac:dyDescent="0.2">
      <c r="D63" s="12" t="s">
        <v>38</v>
      </c>
      <c r="E63" s="27">
        <f t="shared" ref="E63" si="88">+E230+E366</f>
        <v>0</v>
      </c>
      <c r="F63" s="27">
        <f t="shared" ref="F63:H63" si="89">+F230+F366</f>
        <v>0</v>
      </c>
      <c r="G63" s="27">
        <f t="shared" si="89"/>
        <v>0</v>
      </c>
      <c r="H63" s="27">
        <f t="shared" si="89"/>
        <v>785027</v>
      </c>
      <c r="I63" s="28" t="s">
        <v>193</v>
      </c>
      <c r="J63" s="8"/>
      <c r="K63"/>
      <c r="L63"/>
      <c r="M63"/>
      <c r="N63"/>
      <c r="O63" s="65"/>
      <c r="P63" s="65"/>
      <c r="Q63" s="65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</row>
    <row r="64" spans="4:42" s="7" customFormat="1" ht="20.100000000000001" customHeight="1" x14ac:dyDescent="0.2">
      <c r="D64" s="12" t="s">
        <v>194</v>
      </c>
      <c r="E64" s="27">
        <f t="shared" ref="E64" si="90">+E231+E367</f>
        <v>0</v>
      </c>
      <c r="F64" s="27">
        <f t="shared" ref="F64:H64" si="91">+F231+F367</f>
        <v>0</v>
      </c>
      <c r="G64" s="27">
        <f t="shared" si="91"/>
        <v>0</v>
      </c>
      <c r="H64" s="27">
        <f t="shared" si="91"/>
        <v>0</v>
      </c>
      <c r="I64" s="28" t="s">
        <v>195</v>
      </c>
      <c r="J64" s="8"/>
      <c r="K64"/>
      <c r="L64"/>
      <c r="M64"/>
      <c r="N64"/>
      <c r="O64" s="65"/>
      <c r="P64" s="65"/>
      <c r="Q64" s="65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</row>
    <row r="65" spans="4:42" s="7" customFormat="1" ht="20.100000000000001" customHeight="1" x14ac:dyDescent="0.2">
      <c r="D65" s="12" t="s">
        <v>39</v>
      </c>
      <c r="E65" s="27">
        <f t="shared" ref="E65" si="92">+E232+E368</f>
        <v>0</v>
      </c>
      <c r="F65" s="27">
        <f t="shared" ref="F65:H65" si="93">+F232+F368</f>
        <v>1100000</v>
      </c>
      <c r="G65" s="27">
        <f t="shared" si="93"/>
        <v>1100000</v>
      </c>
      <c r="H65" s="27">
        <f t="shared" si="93"/>
        <v>1100000</v>
      </c>
      <c r="I65" s="28" t="s">
        <v>40</v>
      </c>
      <c r="J65" s="8"/>
      <c r="K65"/>
      <c r="L65"/>
      <c r="M65"/>
      <c r="N65"/>
      <c r="O65" s="65"/>
      <c r="P65" s="65"/>
      <c r="Q65" s="65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</row>
    <row r="66" spans="4:42" s="7" customFormat="1" ht="20.100000000000001" customHeight="1" x14ac:dyDescent="0.2">
      <c r="D66" s="12" t="s">
        <v>196</v>
      </c>
      <c r="E66" s="27">
        <f t="shared" ref="E66" si="94">+E233+E369</f>
        <v>0</v>
      </c>
      <c r="F66" s="27">
        <f t="shared" ref="F66:H66" si="95">+F233+F369</f>
        <v>0</v>
      </c>
      <c r="G66" s="27">
        <f t="shared" si="95"/>
        <v>0</v>
      </c>
      <c r="H66" s="27">
        <f t="shared" si="95"/>
        <v>0</v>
      </c>
      <c r="I66" s="28" t="s">
        <v>41</v>
      </c>
      <c r="J66" s="8"/>
      <c r="K66"/>
      <c r="L66"/>
      <c r="M66"/>
      <c r="N66"/>
      <c r="O66" s="65"/>
      <c r="P66" s="65"/>
      <c r="Q66" s="65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</row>
    <row r="67" spans="4:42" s="7" customFormat="1" ht="20.100000000000001" customHeight="1" x14ac:dyDescent="0.2">
      <c r="D67" s="12" t="s">
        <v>197</v>
      </c>
      <c r="E67" s="27">
        <f t="shared" ref="E67" si="96">+E234+E370</f>
        <v>0</v>
      </c>
      <c r="F67" s="27">
        <f t="shared" ref="F67:H67" si="97">+F234+F370</f>
        <v>0</v>
      </c>
      <c r="G67" s="27">
        <f t="shared" si="97"/>
        <v>0</v>
      </c>
      <c r="H67" s="27">
        <f t="shared" si="97"/>
        <v>0</v>
      </c>
      <c r="I67" s="28" t="s">
        <v>42</v>
      </c>
      <c r="J67" s="8"/>
      <c r="K67"/>
      <c r="L67"/>
      <c r="M67"/>
      <c r="N67"/>
      <c r="O67" s="65"/>
      <c r="P67" s="65"/>
      <c r="Q67" s="65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</row>
    <row r="68" spans="4:42" s="7" customFormat="1" ht="20.100000000000001" customHeight="1" x14ac:dyDescent="0.2">
      <c r="D68" s="12" t="s">
        <v>198</v>
      </c>
      <c r="E68" s="27">
        <f t="shared" ref="E68" si="98">+E235+E371</f>
        <v>608319</v>
      </c>
      <c r="F68" s="27">
        <f t="shared" ref="F68:H68" si="99">+F235+F371</f>
        <v>562291</v>
      </c>
      <c r="G68" s="27">
        <f t="shared" si="99"/>
        <v>840612</v>
      </c>
      <c r="H68" s="27">
        <f t="shared" si="99"/>
        <v>467161</v>
      </c>
      <c r="I68" s="28" t="s">
        <v>199</v>
      </c>
      <c r="J68" s="8"/>
      <c r="K68"/>
      <c r="L68"/>
      <c r="M68"/>
      <c r="N68"/>
      <c r="O68" s="65"/>
      <c r="P68" s="65"/>
      <c r="Q68" s="65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</row>
    <row r="69" spans="4:42" s="7" customFormat="1" ht="20.100000000000001" customHeight="1" x14ac:dyDescent="0.2">
      <c r="D69" s="12" t="s">
        <v>124</v>
      </c>
      <c r="E69" s="27">
        <f>+E236+E372</f>
        <v>22500000</v>
      </c>
      <c r="F69" s="27">
        <f>+F236+F372</f>
        <v>29500000</v>
      </c>
      <c r="G69" s="27">
        <f t="shared" ref="G69:H69" si="100">+G236+G372</f>
        <v>19500000</v>
      </c>
      <c r="H69" s="27">
        <f t="shared" si="100"/>
        <v>18750000</v>
      </c>
      <c r="I69" s="28" t="s">
        <v>122</v>
      </c>
      <c r="J69" s="8"/>
      <c r="K69"/>
      <c r="L69"/>
      <c r="M69"/>
      <c r="N69"/>
      <c r="O69" s="65"/>
      <c r="P69" s="65"/>
      <c r="Q69" s="65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</row>
    <row r="70" spans="4:42" s="7" customFormat="1" ht="20.100000000000001" customHeight="1" x14ac:dyDescent="0.2">
      <c r="D70" s="12" t="s">
        <v>125</v>
      </c>
      <c r="E70" s="27">
        <f t="shared" ref="E70" si="101">+E237+E373</f>
        <v>0</v>
      </c>
      <c r="F70" s="27">
        <f t="shared" ref="F70:H70" si="102">+F237+F373</f>
        <v>0</v>
      </c>
      <c r="G70" s="27">
        <f t="shared" si="102"/>
        <v>0</v>
      </c>
      <c r="H70" s="27">
        <f t="shared" si="102"/>
        <v>0</v>
      </c>
      <c r="I70" s="28" t="s">
        <v>123</v>
      </c>
      <c r="J70" s="8"/>
      <c r="K70"/>
      <c r="L70"/>
      <c r="M70"/>
      <c r="N70"/>
      <c r="O70" s="65"/>
      <c r="P70" s="65"/>
      <c r="Q70" s="65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</row>
    <row r="71" spans="4:42" s="7" customFormat="1" ht="20.100000000000001" customHeight="1" x14ac:dyDescent="0.2">
      <c r="D71" s="12" t="s">
        <v>200</v>
      </c>
      <c r="E71" s="27">
        <f t="shared" ref="E71" si="103">+E238+E374</f>
        <v>87755991</v>
      </c>
      <c r="F71" s="27">
        <f t="shared" ref="F71:H71" si="104">+F238+F374</f>
        <v>67606745</v>
      </c>
      <c r="G71" s="27">
        <f t="shared" si="104"/>
        <v>60506020</v>
      </c>
      <c r="H71" s="27">
        <f t="shared" si="104"/>
        <v>56021938</v>
      </c>
      <c r="I71" s="14" t="s">
        <v>277</v>
      </c>
      <c r="J71" s="8"/>
      <c r="K71"/>
      <c r="L71"/>
      <c r="M71"/>
      <c r="N71"/>
      <c r="O71" s="65"/>
      <c r="P71" s="65"/>
      <c r="Q71" s="65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</row>
    <row r="72" spans="4:42" s="7" customFormat="1" ht="20.100000000000001" customHeight="1" x14ac:dyDescent="0.2">
      <c r="D72" s="12" t="s">
        <v>201</v>
      </c>
      <c r="E72" s="27">
        <f t="shared" ref="E72" si="105">+E239+E375</f>
        <v>475151873</v>
      </c>
      <c r="F72" s="27">
        <f t="shared" ref="F72:H72" si="106">+F239+F375</f>
        <v>444889454</v>
      </c>
      <c r="G72" s="27">
        <f t="shared" si="106"/>
        <v>412665392</v>
      </c>
      <c r="H72" s="27">
        <f t="shared" si="106"/>
        <v>384774553</v>
      </c>
      <c r="I72" s="28" t="s">
        <v>43</v>
      </c>
      <c r="J72" s="8"/>
      <c r="K72"/>
      <c r="L72"/>
      <c r="M72"/>
      <c r="N72"/>
      <c r="O72" s="65"/>
      <c r="P72" s="65"/>
      <c r="Q72" s="65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</row>
    <row r="73" spans="4:42" s="7" customFormat="1" ht="20.100000000000001" customHeight="1" x14ac:dyDescent="0.2">
      <c r="D73" s="45" t="s">
        <v>202</v>
      </c>
      <c r="E73" s="46">
        <f t="shared" ref="E73" si="107">+E240+E376</f>
        <v>130070</v>
      </c>
      <c r="F73" s="46">
        <f t="shared" ref="F73:H73" si="108">+F240+F376</f>
        <v>1172977</v>
      </c>
      <c r="G73" s="46">
        <f t="shared" si="108"/>
        <v>1084865</v>
      </c>
      <c r="H73" s="46">
        <f t="shared" si="108"/>
        <v>997660</v>
      </c>
      <c r="I73" s="47" t="s">
        <v>203</v>
      </c>
      <c r="J73" s="8"/>
      <c r="K73"/>
      <c r="L73"/>
      <c r="M73"/>
      <c r="N73"/>
      <c r="O73" s="65"/>
      <c r="P73" s="65"/>
      <c r="Q73" s="65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</row>
    <row r="74" spans="4:42" s="7" customFormat="1" ht="20.100000000000001" customHeight="1" x14ac:dyDescent="0.2">
      <c r="D74" s="16" t="s">
        <v>204</v>
      </c>
      <c r="E74" s="29">
        <f t="shared" ref="E74" si="109">+E241+E377</f>
        <v>5019122696</v>
      </c>
      <c r="F74" s="29">
        <f t="shared" ref="F74:H74" si="110">+F241+F377</f>
        <v>4579142518</v>
      </c>
      <c r="G74" s="29">
        <f t="shared" si="110"/>
        <v>4212539044</v>
      </c>
      <c r="H74" s="29">
        <f t="shared" si="110"/>
        <v>3810100435</v>
      </c>
      <c r="I74" s="30" t="s">
        <v>205</v>
      </c>
      <c r="J74" s="8"/>
      <c r="K74"/>
      <c r="L74"/>
      <c r="M74"/>
      <c r="N74"/>
      <c r="O74" s="65"/>
      <c r="P74" s="65"/>
      <c r="Q74" s="65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</row>
    <row r="75" spans="4:42" s="7" customFormat="1" ht="20.100000000000001" customHeight="1" x14ac:dyDescent="0.25">
      <c r="D75" s="19"/>
      <c r="E75" s="31"/>
      <c r="F75" s="31"/>
      <c r="G75" s="31"/>
      <c r="H75" s="31"/>
      <c r="I75" s="22"/>
      <c r="J75" s="8"/>
      <c r="K75"/>
      <c r="L75"/>
      <c r="M75"/>
      <c r="N75"/>
      <c r="O75" s="65"/>
      <c r="P75" s="65"/>
      <c r="Q75" s="65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</row>
    <row r="76" spans="4:42" s="7" customFormat="1" ht="20.100000000000001" customHeight="1" x14ac:dyDescent="0.25">
      <c r="D76" s="19"/>
      <c r="E76" s="31"/>
      <c r="F76" s="31"/>
      <c r="G76" s="31"/>
      <c r="H76" s="31"/>
      <c r="I76" s="22"/>
      <c r="J76" s="8"/>
      <c r="K76"/>
      <c r="L76"/>
      <c r="M76"/>
      <c r="N76"/>
      <c r="O76" s="65"/>
      <c r="P76" s="65"/>
      <c r="Q76" s="65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</row>
    <row r="77" spans="4:42" s="7" customFormat="1" ht="20.100000000000001" customHeight="1" x14ac:dyDescent="0.2">
      <c r="D77" s="49" t="s">
        <v>120</v>
      </c>
      <c r="E77" s="55"/>
      <c r="F77" s="55"/>
      <c r="G77" s="55"/>
      <c r="H77" s="55"/>
      <c r="I77" s="51" t="s">
        <v>44</v>
      </c>
      <c r="J77" s="8"/>
      <c r="K77"/>
      <c r="L77"/>
      <c r="M77"/>
      <c r="N77"/>
      <c r="O77" s="65"/>
      <c r="P77" s="65"/>
      <c r="Q77" s="65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</row>
    <row r="78" spans="4:42" s="7" customFormat="1" ht="20.100000000000001" customHeight="1" x14ac:dyDescent="0.2">
      <c r="D78" s="9" t="s">
        <v>206</v>
      </c>
      <c r="E78" s="24">
        <f t="shared" ref="E78" si="111">+E245+E381</f>
        <v>173218072</v>
      </c>
      <c r="F78" s="24">
        <f t="shared" ref="F78:H78" si="112">+F245+F381</f>
        <v>160352452</v>
      </c>
      <c r="G78" s="24">
        <f t="shared" si="112"/>
        <v>152505279</v>
      </c>
      <c r="H78" s="24">
        <f t="shared" si="112"/>
        <v>152237380</v>
      </c>
      <c r="I78" s="25" t="s">
        <v>207</v>
      </c>
      <c r="J78" s="8"/>
      <c r="K78"/>
      <c r="L78"/>
      <c r="M78"/>
      <c r="N78"/>
      <c r="O78" s="65"/>
      <c r="P78" s="65"/>
      <c r="Q78" s="65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</row>
    <row r="79" spans="4:42" s="7" customFormat="1" ht="20.100000000000001" customHeight="1" x14ac:dyDescent="0.2">
      <c r="D79" s="26" t="s">
        <v>208</v>
      </c>
      <c r="E79" s="32">
        <f t="shared" ref="E79" si="113">+E246+E382</f>
        <v>404490</v>
      </c>
      <c r="F79" s="32">
        <f t="shared" ref="F79:H79" si="114">+F246+F382</f>
        <v>421406</v>
      </c>
      <c r="G79" s="32">
        <f t="shared" si="114"/>
        <v>403337</v>
      </c>
      <c r="H79" s="32">
        <f t="shared" si="114"/>
        <v>373643</v>
      </c>
      <c r="I79" s="33" t="s">
        <v>209</v>
      </c>
      <c r="J79" s="8"/>
      <c r="K79"/>
      <c r="L79"/>
      <c r="M79"/>
      <c r="N79"/>
      <c r="O79" s="65"/>
      <c r="P79" s="65"/>
      <c r="Q79" s="65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</row>
    <row r="80" spans="4:42" s="7" customFormat="1" ht="20.100000000000001" customHeight="1" x14ac:dyDescent="0.2">
      <c r="D80" s="26" t="s">
        <v>210</v>
      </c>
      <c r="E80" s="32">
        <f t="shared" ref="E80" si="115">+E247+E383</f>
        <v>3266531</v>
      </c>
      <c r="F80" s="32">
        <f t="shared" ref="F80:H80" si="116">+F247+F383</f>
        <v>1420804</v>
      </c>
      <c r="G80" s="32">
        <f t="shared" si="116"/>
        <v>1485237</v>
      </c>
      <c r="H80" s="32">
        <f t="shared" si="116"/>
        <v>2640871</v>
      </c>
      <c r="I80" s="33" t="s">
        <v>211</v>
      </c>
      <c r="J80" s="8"/>
      <c r="K80"/>
      <c r="L80"/>
      <c r="M80"/>
      <c r="N80"/>
      <c r="O80" s="65"/>
      <c r="P80" s="65"/>
      <c r="Q80" s="65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</row>
    <row r="81" spans="4:42" s="7" customFormat="1" ht="20.100000000000001" customHeight="1" x14ac:dyDescent="0.2">
      <c r="D81" s="26" t="s">
        <v>212</v>
      </c>
      <c r="E81" s="32">
        <f t="shared" ref="E81" si="117">+E248+E384</f>
        <v>7405</v>
      </c>
      <c r="F81" s="32">
        <f t="shared" ref="F81:H81" si="118">+F248+F384</f>
        <v>-160132</v>
      </c>
      <c r="G81" s="32">
        <f t="shared" si="118"/>
        <v>-19021</v>
      </c>
      <c r="H81" s="32">
        <f t="shared" si="118"/>
        <v>-150696</v>
      </c>
      <c r="I81" s="33" t="s">
        <v>213</v>
      </c>
      <c r="J81" s="8"/>
      <c r="K81"/>
      <c r="L81"/>
      <c r="M81"/>
      <c r="N81"/>
      <c r="O81" s="65"/>
      <c r="P81" s="65"/>
      <c r="Q81" s="65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</row>
    <row r="82" spans="4:42" s="7" customFormat="1" ht="20.100000000000001" customHeight="1" x14ac:dyDescent="0.2">
      <c r="D82" s="26" t="s">
        <v>214</v>
      </c>
      <c r="E82" s="32">
        <f t="shared" ref="E82" si="119">+E249+E385</f>
        <v>733074</v>
      </c>
      <c r="F82" s="32">
        <f t="shared" ref="F82:H82" si="120">+F249+F385</f>
        <v>0</v>
      </c>
      <c r="G82" s="32">
        <f t="shared" si="120"/>
        <v>0</v>
      </c>
      <c r="H82" s="32">
        <f t="shared" si="120"/>
        <v>0</v>
      </c>
      <c r="I82" s="33" t="s">
        <v>215</v>
      </c>
      <c r="J82" s="8"/>
      <c r="K82"/>
      <c r="L82"/>
      <c r="M82"/>
      <c r="N82"/>
      <c r="O82" s="65"/>
      <c r="P82" s="65"/>
      <c r="Q82" s="65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</row>
    <row r="83" spans="4:42" s="7" customFormat="1" ht="20.100000000000001" customHeight="1" x14ac:dyDescent="0.2">
      <c r="D83" s="26" t="s">
        <v>216</v>
      </c>
      <c r="E83" s="32">
        <f t="shared" ref="E83" si="121">+E250+E386</f>
        <v>1004745</v>
      </c>
      <c r="F83" s="32">
        <f t="shared" ref="F83:H83" si="122">+F250+F386</f>
        <v>791470</v>
      </c>
      <c r="G83" s="32">
        <f t="shared" si="122"/>
        <v>700080</v>
      </c>
      <c r="H83" s="32">
        <f t="shared" si="122"/>
        <v>801874</v>
      </c>
      <c r="I83" s="33" t="s">
        <v>217</v>
      </c>
      <c r="J83" s="8"/>
      <c r="K83"/>
      <c r="L83"/>
      <c r="M83"/>
      <c r="N83"/>
      <c r="O83" s="65"/>
      <c r="P83" s="65"/>
      <c r="Q83" s="65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</row>
    <row r="84" spans="4:42" s="7" customFormat="1" ht="20.100000000000001" customHeight="1" x14ac:dyDescent="0.2">
      <c r="D84" s="26" t="s">
        <v>218</v>
      </c>
      <c r="E84" s="32">
        <f t="shared" ref="E84" si="123">+E251+E387</f>
        <v>4736711</v>
      </c>
      <c r="F84" s="32">
        <f t="shared" ref="F84:H84" si="124">+F251+F387</f>
        <v>1098537</v>
      </c>
      <c r="G84" s="32">
        <f t="shared" si="124"/>
        <v>1312418</v>
      </c>
      <c r="H84" s="32">
        <f t="shared" si="124"/>
        <v>1455126</v>
      </c>
      <c r="I84" s="33" t="s">
        <v>285</v>
      </c>
      <c r="J84" s="8"/>
      <c r="K84"/>
      <c r="L84"/>
      <c r="M84"/>
      <c r="N84"/>
      <c r="O84" s="65"/>
      <c r="P84" s="65"/>
      <c r="Q84" s="65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</row>
    <row r="85" spans="4:42" ht="15.75" x14ac:dyDescent="0.2">
      <c r="D85" s="26" t="s">
        <v>219</v>
      </c>
      <c r="E85" s="32">
        <f t="shared" ref="E85" si="125">+E252+E388</f>
        <v>58703779</v>
      </c>
      <c r="F85" s="32">
        <f t="shared" ref="F85:H85" si="126">+F252+F388</f>
        <v>50523563</v>
      </c>
      <c r="G85" s="32">
        <f t="shared" si="126"/>
        <v>43492737</v>
      </c>
      <c r="H85" s="32">
        <f t="shared" si="126"/>
        <v>37473799</v>
      </c>
      <c r="I85" s="33" t="s">
        <v>220</v>
      </c>
      <c r="K85"/>
      <c r="L85"/>
      <c r="M85"/>
      <c r="N85"/>
      <c r="O85" s="65"/>
      <c r="P85" s="65"/>
      <c r="Q85" s="65"/>
    </row>
    <row r="86" spans="4:42" ht="15.75" x14ac:dyDescent="0.2">
      <c r="D86" s="26" t="s">
        <v>221</v>
      </c>
      <c r="E86" s="32">
        <f t="shared" ref="E86" si="127">+E253+E389</f>
        <v>0</v>
      </c>
      <c r="F86" s="32">
        <f t="shared" ref="F86:H86" si="128">+F253+F389</f>
        <v>0</v>
      </c>
      <c r="G86" s="32">
        <f t="shared" si="128"/>
        <v>0</v>
      </c>
      <c r="H86" s="32">
        <f t="shared" si="128"/>
        <v>7054</v>
      </c>
      <c r="I86" s="33" t="s">
        <v>222</v>
      </c>
      <c r="K86"/>
      <c r="L86"/>
      <c r="M86"/>
      <c r="N86"/>
      <c r="O86" s="65"/>
      <c r="P86" s="65"/>
      <c r="Q86" s="65"/>
    </row>
    <row r="87" spans="4:42" s="7" customFormat="1" ht="24.95" customHeight="1" x14ac:dyDescent="0.2">
      <c r="D87" s="26" t="s">
        <v>223</v>
      </c>
      <c r="E87" s="32">
        <f t="shared" ref="E87" si="129">+E254+E390</f>
        <v>110054</v>
      </c>
      <c r="F87" s="32">
        <f t="shared" ref="F87:H87" si="130">+F254+F390</f>
        <v>46840</v>
      </c>
      <c r="G87" s="32">
        <f t="shared" si="130"/>
        <v>15492</v>
      </c>
      <c r="H87" s="32">
        <f t="shared" si="130"/>
        <v>7416</v>
      </c>
      <c r="I87" s="33" t="s">
        <v>224</v>
      </c>
      <c r="J87" s="8"/>
      <c r="K87"/>
      <c r="L87"/>
      <c r="M87"/>
      <c r="N87"/>
      <c r="O87" s="65"/>
      <c r="P87" s="65"/>
      <c r="Q87" s="65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</row>
    <row r="88" spans="4:42" s="7" customFormat="1" ht="20.100000000000001" customHeight="1" x14ac:dyDescent="0.2">
      <c r="D88" s="26" t="s">
        <v>225</v>
      </c>
      <c r="E88" s="32">
        <f t="shared" ref="E88" si="131">+E255+E391</f>
        <v>521914</v>
      </c>
      <c r="F88" s="32">
        <f t="shared" ref="F88:H88" si="132">+F255+F391</f>
        <v>1226322</v>
      </c>
      <c r="G88" s="32">
        <f t="shared" si="132"/>
        <v>184213</v>
      </c>
      <c r="H88" s="32">
        <f t="shared" si="132"/>
        <v>479125</v>
      </c>
      <c r="I88" s="33" t="s">
        <v>226</v>
      </c>
      <c r="J88" s="8"/>
      <c r="K88"/>
      <c r="L88"/>
      <c r="M88"/>
      <c r="N88"/>
      <c r="O88" s="65"/>
      <c r="P88" s="65"/>
      <c r="Q88" s="65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</row>
    <row r="89" spans="4:42" s="7" customFormat="1" ht="20.100000000000001" customHeight="1" x14ac:dyDescent="0.2">
      <c r="D89" s="26" t="s">
        <v>227</v>
      </c>
      <c r="E89" s="32">
        <f t="shared" ref="E89" si="133">+E256+E392</f>
        <v>-20935</v>
      </c>
      <c r="F89" s="32">
        <f t="shared" ref="F89:H89" si="134">+F256+F392</f>
        <v>4041</v>
      </c>
      <c r="G89" s="32">
        <f t="shared" si="134"/>
        <v>-55982</v>
      </c>
      <c r="H89" s="32">
        <f t="shared" si="134"/>
        <v>-5748</v>
      </c>
      <c r="I89" s="33" t="s">
        <v>286</v>
      </c>
      <c r="J89" s="8"/>
      <c r="K89"/>
      <c r="L89"/>
      <c r="M89"/>
      <c r="N89"/>
      <c r="O89" s="65"/>
      <c r="P89" s="65"/>
      <c r="Q89" s="65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</row>
    <row r="90" spans="4:42" s="7" customFormat="1" ht="20.100000000000001" customHeight="1" x14ac:dyDescent="0.2">
      <c r="D90" s="26" t="s">
        <v>228</v>
      </c>
      <c r="E90" s="32">
        <f t="shared" ref="E90" si="135">+E257+E393</f>
        <v>2139889</v>
      </c>
      <c r="F90" s="32">
        <f t="shared" ref="F90:H90" si="136">+F257+F393</f>
        <v>2111037</v>
      </c>
      <c r="G90" s="32">
        <f t="shared" si="136"/>
        <v>1970868</v>
      </c>
      <c r="H90" s="32">
        <f t="shared" si="136"/>
        <v>1571517</v>
      </c>
      <c r="I90" s="33" t="s">
        <v>229</v>
      </c>
      <c r="J90" s="8"/>
      <c r="K90"/>
      <c r="L90"/>
      <c r="M90"/>
      <c r="N90"/>
      <c r="O90" s="65"/>
      <c r="P90" s="65"/>
      <c r="Q90" s="65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</row>
    <row r="91" spans="4:42" s="7" customFormat="1" ht="20.100000000000001" customHeight="1" x14ac:dyDescent="0.2">
      <c r="D91" s="26" t="s">
        <v>230</v>
      </c>
      <c r="E91" s="32">
        <f t="shared" ref="E91" si="137">+E258+E394</f>
        <v>609411</v>
      </c>
      <c r="F91" s="32">
        <f t="shared" ref="F91:H91" si="138">+F258+F394</f>
        <v>399259</v>
      </c>
      <c r="G91" s="32">
        <f t="shared" si="138"/>
        <v>1154468</v>
      </c>
      <c r="H91" s="32">
        <f t="shared" si="138"/>
        <v>657921</v>
      </c>
      <c r="I91" s="33" t="s">
        <v>231</v>
      </c>
      <c r="J91" s="8"/>
      <c r="K91"/>
      <c r="L91"/>
      <c r="M91"/>
      <c r="N91"/>
      <c r="O91" s="65"/>
      <c r="P91" s="65"/>
      <c r="Q91" s="65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</row>
    <row r="92" spans="4:42" s="7" customFormat="1" ht="20.100000000000001" customHeight="1" x14ac:dyDescent="0.2">
      <c r="D92" s="26" t="s">
        <v>109</v>
      </c>
      <c r="E92" s="32">
        <f t="shared" ref="E92" si="139">+E259+E395</f>
        <v>-5800</v>
      </c>
      <c r="F92" s="32">
        <f t="shared" ref="F92:H92" si="140">+F259+F395</f>
        <v>-276650</v>
      </c>
      <c r="G92" s="32">
        <f t="shared" si="140"/>
        <v>-2186094</v>
      </c>
      <c r="H92" s="32">
        <f t="shared" si="140"/>
        <v>-1500000</v>
      </c>
      <c r="I92" s="33" t="s">
        <v>287</v>
      </c>
      <c r="J92" s="8"/>
      <c r="K92"/>
      <c r="L92"/>
      <c r="M92"/>
      <c r="N92"/>
      <c r="O92" s="65"/>
      <c r="P92" s="65"/>
      <c r="Q92" s="65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</row>
    <row r="93" spans="4:42" s="7" customFormat="1" ht="20.100000000000001" customHeight="1" x14ac:dyDescent="0.2">
      <c r="D93" s="26" t="s">
        <v>232</v>
      </c>
      <c r="E93" s="32">
        <f t="shared" ref="E93" si="141">+E260+E396</f>
        <v>245429340</v>
      </c>
      <c r="F93" s="32">
        <f t="shared" ref="F93:H93" si="142">+F260+F396</f>
        <v>217958949</v>
      </c>
      <c r="G93" s="32">
        <f t="shared" si="142"/>
        <v>200963032</v>
      </c>
      <c r="H93" s="32">
        <f t="shared" si="142"/>
        <v>217958949</v>
      </c>
      <c r="I93" s="33" t="s">
        <v>233</v>
      </c>
      <c r="J93" s="8"/>
      <c r="K93"/>
      <c r="L93"/>
      <c r="M93"/>
      <c r="N93"/>
      <c r="O93" s="65"/>
      <c r="P93" s="65"/>
      <c r="Q93" s="65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</row>
    <row r="94" spans="4:42" s="7" customFormat="1" ht="20.100000000000001" customHeight="1" x14ac:dyDescent="0.2">
      <c r="D94" s="26" t="s">
        <v>234</v>
      </c>
      <c r="E94" s="32">
        <f t="shared" ref="E94" si="143">+E261+E397</f>
        <v>-70109771</v>
      </c>
      <c r="F94" s="32">
        <f t="shared" ref="F94:H94" si="144">+F261+F397</f>
        <v>-63622030</v>
      </c>
      <c r="G94" s="32">
        <f t="shared" si="144"/>
        <v>-62865609</v>
      </c>
      <c r="H94" s="32">
        <f t="shared" si="144"/>
        <v>-63405936</v>
      </c>
      <c r="I94" s="33" t="s">
        <v>235</v>
      </c>
      <c r="J94" s="8"/>
      <c r="K94"/>
      <c r="L94"/>
      <c r="M94"/>
      <c r="N94"/>
      <c r="O94" s="65"/>
      <c r="P94" s="65"/>
      <c r="Q94" s="65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</row>
    <row r="95" spans="4:42" s="7" customFormat="1" ht="20.100000000000001" customHeight="1" x14ac:dyDescent="0.2">
      <c r="D95" s="26" t="s">
        <v>236</v>
      </c>
      <c r="E95" s="32">
        <f t="shared" ref="E95" si="145">+E262+E398</f>
        <v>-2132391</v>
      </c>
      <c r="F95" s="32">
        <f t="shared" ref="F95:H95" si="146">+F262+F398</f>
        <v>-2014582</v>
      </c>
      <c r="G95" s="32">
        <f t="shared" si="146"/>
        <v>-1871501</v>
      </c>
      <c r="H95" s="32">
        <f t="shared" si="146"/>
        <v>-1496839</v>
      </c>
      <c r="I95" s="33" t="s">
        <v>237</v>
      </c>
      <c r="J95" s="8"/>
      <c r="K95"/>
      <c r="L95"/>
      <c r="M95"/>
      <c r="N95"/>
      <c r="O95" s="65"/>
      <c r="P95" s="65"/>
      <c r="Q95" s="65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</row>
    <row r="96" spans="4:42" s="7" customFormat="1" ht="24.95" customHeight="1" x14ac:dyDescent="0.2">
      <c r="D96" s="26" t="s">
        <v>238</v>
      </c>
      <c r="E96" s="32">
        <f t="shared" ref="E96" si="147">+E263+E399</f>
        <v>-7498</v>
      </c>
      <c r="F96" s="32">
        <f t="shared" ref="F96:H96" si="148">+F263+F399</f>
        <v>-96455</v>
      </c>
      <c r="G96" s="32">
        <f t="shared" si="148"/>
        <v>-99367</v>
      </c>
      <c r="H96" s="32">
        <f t="shared" si="148"/>
        <v>-74678</v>
      </c>
      <c r="I96" s="33" t="s">
        <v>239</v>
      </c>
      <c r="J96" s="8"/>
      <c r="K96"/>
      <c r="L96"/>
      <c r="M96"/>
      <c r="N96"/>
      <c r="O96" s="65"/>
      <c r="P96" s="65"/>
      <c r="Q96" s="65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</row>
    <row r="97" spans="1:42" s="7" customFormat="1" ht="20.100000000000001" customHeight="1" x14ac:dyDescent="0.2">
      <c r="D97" s="26" t="s">
        <v>240</v>
      </c>
      <c r="E97" s="32">
        <f t="shared" ref="E97" si="149">+E264+E400</f>
        <v>-609411</v>
      </c>
      <c r="F97" s="32">
        <f t="shared" ref="F97:H97" si="150">+F264+F400</f>
        <v>-399259</v>
      </c>
      <c r="G97" s="32">
        <f t="shared" si="150"/>
        <v>-1154468</v>
      </c>
      <c r="H97" s="32">
        <f t="shared" si="150"/>
        <v>-657921</v>
      </c>
      <c r="I97" s="33" t="s">
        <v>231</v>
      </c>
      <c r="J97" s="8"/>
      <c r="K97"/>
      <c r="L97"/>
      <c r="M97"/>
      <c r="N97"/>
      <c r="O97" s="65"/>
      <c r="P97" s="65"/>
      <c r="Q97" s="65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</row>
    <row r="98" spans="1:42" s="7" customFormat="1" ht="20.100000000000001" customHeight="1" x14ac:dyDescent="0.2">
      <c r="D98" s="26" t="s">
        <v>241</v>
      </c>
      <c r="E98" s="32">
        <f t="shared" ref="E98" si="151">+E265+E401</f>
        <v>-24268005</v>
      </c>
      <c r="F98" s="32">
        <f t="shared" ref="F98:H98" si="152">+F265+F401</f>
        <v>-21544865</v>
      </c>
      <c r="G98" s="32">
        <f t="shared" si="152"/>
        <v>-29675653</v>
      </c>
      <c r="H98" s="32">
        <f t="shared" si="152"/>
        <v>-19381985</v>
      </c>
      <c r="I98" s="33" t="s">
        <v>242</v>
      </c>
      <c r="J98" s="8"/>
      <c r="K98"/>
      <c r="L98"/>
      <c r="M98"/>
      <c r="N98"/>
      <c r="O98" s="65"/>
      <c r="P98" s="65"/>
      <c r="Q98" s="65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</row>
    <row r="99" spans="1:42" s="7" customFormat="1" ht="20.100000000000001" customHeight="1" x14ac:dyDescent="0.2">
      <c r="D99" s="26" t="s">
        <v>243</v>
      </c>
      <c r="E99" s="32">
        <f t="shared" ref="E99" si="153">+E266+E402</f>
        <v>0</v>
      </c>
      <c r="F99" s="32">
        <f t="shared" ref="F99:H99" si="154">+F266+F402</f>
        <v>0</v>
      </c>
      <c r="G99" s="32">
        <f t="shared" si="154"/>
        <v>1450000</v>
      </c>
      <c r="H99" s="32">
        <f t="shared" si="154"/>
        <v>-1450000</v>
      </c>
      <c r="I99" s="33" t="s">
        <v>288</v>
      </c>
      <c r="J99" s="8"/>
      <c r="K99"/>
      <c r="L99"/>
      <c r="M99"/>
      <c r="N99"/>
      <c r="O99" s="65"/>
      <c r="P99" s="65"/>
      <c r="Q99" s="65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</row>
    <row r="100" spans="1:42" s="7" customFormat="1" ht="20.100000000000001" customHeight="1" x14ac:dyDescent="0.2">
      <c r="D100" s="26" t="s">
        <v>244</v>
      </c>
      <c r="E100" s="32">
        <f t="shared" ref="E100" si="155">+E267+E403</f>
        <v>148302264</v>
      </c>
      <c r="F100" s="32">
        <f t="shared" ref="F100:H100" si="156">+F267+F403</f>
        <v>130281758</v>
      </c>
      <c r="G100" s="32">
        <f t="shared" si="156"/>
        <v>106746434</v>
      </c>
      <c r="H100" s="32">
        <f t="shared" si="156"/>
        <v>109581923</v>
      </c>
      <c r="I100" s="33" t="s">
        <v>278</v>
      </c>
      <c r="J100" s="8"/>
      <c r="K100"/>
      <c r="L100"/>
      <c r="M100"/>
      <c r="N100"/>
      <c r="O100" s="65"/>
      <c r="P100" s="65"/>
      <c r="Q100" s="65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</row>
    <row r="101" spans="1:42" s="7" customFormat="1" ht="20.100000000000001" customHeight="1" x14ac:dyDescent="0.2">
      <c r="D101" s="12" t="s">
        <v>245</v>
      </c>
      <c r="E101" s="27">
        <f t="shared" ref="E101" si="157">+E268+E404</f>
        <v>911309</v>
      </c>
      <c r="F101" s="27">
        <f t="shared" ref="F101:H101" si="158">+F268+F404</f>
        <v>811079</v>
      </c>
      <c r="G101" s="27">
        <f t="shared" si="158"/>
        <v>903382</v>
      </c>
      <c r="H101" s="27">
        <f t="shared" si="158"/>
        <v>913986</v>
      </c>
      <c r="I101" s="28" t="s">
        <v>246</v>
      </c>
      <c r="J101" s="8"/>
      <c r="K101"/>
      <c r="L101"/>
      <c r="M101"/>
      <c r="N101"/>
      <c r="O101" s="65"/>
      <c r="P101" s="65"/>
      <c r="Q101" s="65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</row>
    <row r="102" spans="1:42" s="7" customFormat="1" ht="20.100000000000001" customHeight="1" x14ac:dyDescent="0.2">
      <c r="D102" s="12" t="s">
        <v>247</v>
      </c>
      <c r="E102" s="27">
        <f t="shared" ref="E102" si="159">+E269+E405</f>
        <v>1675677</v>
      </c>
      <c r="F102" s="27">
        <f t="shared" ref="F102:H102" si="160">+F269+F405</f>
        <v>778521</v>
      </c>
      <c r="G102" s="27">
        <f t="shared" si="160"/>
        <v>2173675</v>
      </c>
      <c r="H102" s="27">
        <f t="shared" si="160"/>
        <v>847986</v>
      </c>
      <c r="I102" s="28" t="s">
        <v>279</v>
      </c>
      <c r="J102" s="8"/>
      <c r="K102"/>
      <c r="L102"/>
      <c r="M102"/>
      <c r="N102"/>
      <c r="O102" s="65"/>
      <c r="P102" s="65"/>
      <c r="Q102" s="65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</row>
    <row r="103" spans="1:42" s="7" customFormat="1" ht="20.100000000000001" customHeight="1" x14ac:dyDescent="0.2">
      <c r="D103" s="12" t="s">
        <v>248</v>
      </c>
      <c r="E103" s="27">
        <f t="shared" ref="E103" si="161">+E270+E406</f>
        <v>55554</v>
      </c>
      <c r="F103" s="27">
        <f t="shared" ref="F103:H103" si="162">+F270+F406</f>
        <v>34324</v>
      </c>
      <c r="G103" s="27">
        <f t="shared" si="162"/>
        <v>7111</v>
      </c>
      <c r="H103" s="27">
        <f t="shared" si="162"/>
        <v>0</v>
      </c>
      <c r="I103" s="28" t="s">
        <v>280</v>
      </c>
      <c r="J103" s="8"/>
      <c r="K103"/>
      <c r="L103"/>
      <c r="M103"/>
      <c r="N103"/>
      <c r="O103" s="65"/>
      <c r="P103" s="65"/>
      <c r="Q103" s="65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</row>
    <row r="104" spans="1:42" s="7" customFormat="1" ht="20.100000000000001" customHeight="1" x14ac:dyDescent="0.2">
      <c r="D104" s="12" t="s">
        <v>249</v>
      </c>
      <c r="E104" s="27">
        <f t="shared" ref="E104" si="163">+E271+E407</f>
        <v>2277960</v>
      </c>
      <c r="F104" s="27">
        <f t="shared" ref="F104:H104" si="164">+F271+F407</f>
        <v>2723656</v>
      </c>
      <c r="G104" s="27">
        <f t="shared" si="164"/>
        <v>2829080</v>
      </c>
      <c r="H104" s="27">
        <f t="shared" si="164"/>
        <v>2571673</v>
      </c>
      <c r="I104" s="28" t="s">
        <v>250</v>
      </c>
      <c r="J104" s="8"/>
      <c r="K104"/>
      <c r="L104"/>
      <c r="M104"/>
      <c r="N104"/>
      <c r="O104" s="65"/>
      <c r="P104" s="65"/>
      <c r="Q104" s="65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</row>
    <row r="105" spans="1:42" s="7" customFormat="1" ht="20.100000000000001" customHeight="1" x14ac:dyDescent="0.2">
      <c r="A105" s="8"/>
      <c r="B105" s="8"/>
      <c r="C105" s="8"/>
      <c r="D105" s="12" t="s">
        <v>251</v>
      </c>
      <c r="E105" s="27">
        <f t="shared" ref="E105" si="165">+E272+E408</f>
        <v>21932695</v>
      </c>
      <c r="F105" s="27">
        <f t="shared" ref="F105:H105" si="166">+F272+F408</f>
        <v>20604670</v>
      </c>
      <c r="G105" s="27">
        <f t="shared" si="166"/>
        <v>16929145</v>
      </c>
      <c r="H105" s="27">
        <f t="shared" si="166"/>
        <v>15284280</v>
      </c>
      <c r="I105" s="28" t="s">
        <v>252</v>
      </c>
      <c r="J105" s="8"/>
      <c r="K105"/>
      <c r="L105"/>
      <c r="M105"/>
      <c r="N105"/>
      <c r="O105" s="65"/>
      <c r="P105" s="65"/>
      <c r="Q105" s="65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</row>
    <row r="106" spans="1:42" s="7" customFormat="1" ht="20.100000000000001" customHeight="1" x14ac:dyDescent="0.2">
      <c r="A106" s="8"/>
      <c r="B106" s="37"/>
      <c r="C106" s="37"/>
      <c r="D106" s="12" t="s">
        <v>253</v>
      </c>
      <c r="E106" s="27">
        <f t="shared" ref="E106" si="167">+E273+E409</f>
        <v>2049728</v>
      </c>
      <c r="F106" s="27">
        <f t="shared" ref="F106:H106" si="168">+F273+F409</f>
        <v>1906221</v>
      </c>
      <c r="G106" s="27">
        <f t="shared" si="168"/>
        <v>4401950</v>
      </c>
      <c r="H106" s="27">
        <f t="shared" si="168"/>
        <v>4242250</v>
      </c>
      <c r="I106" s="28" t="s">
        <v>103</v>
      </c>
      <c r="J106" s="40"/>
      <c r="K106"/>
      <c r="L106"/>
      <c r="M106"/>
      <c r="N106"/>
      <c r="O106" s="65"/>
      <c r="P106" s="65"/>
      <c r="Q106" s="65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</row>
    <row r="107" spans="1:42" s="7" customFormat="1" ht="20.100000000000001" customHeight="1" x14ac:dyDescent="0.2">
      <c r="A107" s="37"/>
      <c r="B107" s="37"/>
      <c r="C107" s="37"/>
      <c r="D107" s="12" t="s">
        <v>254</v>
      </c>
      <c r="E107" s="27">
        <f t="shared" ref="E107" si="169">+E274+E410</f>
        <v>177205187</v>
      </c>
      <c r="F107" s="27">
        <f t="shared" ref="F107:H107" si="170">+F274+F410</f>
        <v>157140229</v>
      </c>
      <c r="G107" s="27">
        <f t="shared" si="170"/>
        <v>133990777</v>
      </c>
      <c r="H107" s="27">
        <f t="shared" si="170"/>
        <v>133442098</v>
      </c>
      <c r="I107" s="28" t="s">
        <v>104</v>
      </c>
      <c r="J107" s="40"/>
      <c r="K107"/>
      <c r="L107"/>
      <c r="M107"/>
      <c r="N107"/>
      <c r="O107" s="65"/>
      <c r="P107" s="65"/>
      <c r="Q107" s="65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</row>
    <row r="108" spans="1:42" s="7" customFormat="1" ht="20.100000000000001" customHeight="1" x14ac:dyDescent="0.2">
      <c r="A108" s="8"/>
      <c r="B108" s="37"/>
      <c r="C108" s="37"/>
      <c r="D108" s="12" t="s">
        <v>108</v>
      </c>
      <c r="E108" s="27">
        <f t="shared" ref="E108" si="171">+E275+E411</f>
        <v>44711629</v>
      </c>
      <c r="F108" s="27">
        <f t="shared" ref="F108:H108" si="172">+F275+F411</f>
        <v>41147332</v>
      </c>
      <c r="G108" s="27">
        <f t="shared" si="172"/>
        <v>38882180</v>
      </c>
      <c r="H108" s="27">
        <f t="shared" si="172"/>
        <v>38780875</v>
      </c>
      <c r="I108" s="28" t="s">
        <v>105</v>
      </c>
      <c r="J108" s="40"/>
      <c r="K108"/>
      <c r="L108"/>
      <c r="M108"/>
      <c r="N108"/>
      <c r="O108" s="65"/>
      <c r="P108" s="65"/>
      <c r="Q108" s="65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</row>
    <row r="109" spans="1:42" s="7" customFormat="1" ht="20.100000000000001" customHeight="1" x14ac:dyDescent="0.2">
      <c r="A109" s="37"/>
      <c r="B109" s="37"/>
      <c r="C109" s="37"/>
      <c r="D109" s="12" t="s">
        <v>255</v>
      </c>
      <c r="E109" s="27">
        <f t="shared" ref="E109" si="173">+E276+E412</f>
        <v>11995937</v>
      </c>
      <c r="F109" s="27">
        <f t="shared" ref="F109:H109" si="174">+F276+F412</f>
        <v>11548325</v>
      </c>
      <c r="G109" s="27">
        <f t="shared" si="174"/>
        <v>7015281</v>
      </c>
      <c r="H109" s="27">
        <f t="shared" si="174"/>
        <v>5988682</v>
      </c>
      <c r="I109" s="28" t="s">
        <v>256</v>
      </c>
      <c r="J109" s="40"/>
      <c r="K109"/>
      <c r="L109"/>
      <c r="M109"/>
      <c r="N109"/>
      <c r="O109" s="65"/>
      <c r="P109" s="65"/>
      <c r="Q109" s="65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</row>
    <row r="110" spans="1:42" s="7" customFormat="1" ht="20.100000000000001" customHeight="1" x14ac:dyDescent="0.2">
      <c r="A110" s="8"/>
      <c r="B110" s="37"/>
      <c r="C110" s="37"/>
      <c r="D110" s="12" t="s">
        <v>109</v>
      </c>
      <c r="E110" s="27">
        <f t="shared" ref="E110" si="175">+E277+E413</f>
        <v>26632592</v>
      </c>
      <c r="F110" s="27">
        <f t="shared" ref="F110:H110" si="176">+F277+F413</f>
        <v>24089901</v>
      </c>
      <c r="G110" s="27">
        <f t="shared" si="176"/>
        <v>20649796</v>
      </c>
      <c r="H110" s="27">
        <f t="shared" si="176"/>
        <v>19616409</v>
      </c>
      <c r="I110" s="28" t="s">
        <v>107</v>
      </c>
      <c r="J110" s="40"/>
      <c r="K110"/>
      <c r="L110"/>
      <c r="M110"/>
      <c r="N110"/>
      <c r="O110" s="65"/>
      <c r="P110" s="65"/>
      <c r="Q110" s="65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</row>
    <row r="111" spans="1:42" s="7" customFormat="1" ht="20.100000000000001" customHeight="1" x14ac:dyDescent="0.2">
      <c r="A111" s="8"/>
      <c r="B111" s="8"/>
      <c r="C111" s="8"/>
      <c r="D111" s="12" t="s">
        <v>257</v>
      </c>
      <c r="E111" s="27">
        <f t="shared" ref="E111" si="177">+E278+E414</f>
        <v>447019</v>
      </c>
      <c r="F111" s="27">
        <f t="shared" ref="F111:H111" si="178">+F278+F414</f>
        <v>458313</v>
      </c>
      <c r="G111" s="27">
        <f t="shared" si="178"/>
        <v>531085</v>
      </c>
      <c r="H111" s="27">
        <f t="shared" si="178"/>
        <v>546797</v>
      </c>
      <c r="I111" s="28" t="s">
        <v>258</v>
      </c>
      <c r="J111" s="40"/>
      <c r="K111"/>
      <c r="L111"/>
      <c r="M111"/>
      <c r="N111"/>
      <c r="O111" s="65"/>
      <c r="P111" s="65"/>
      <c r="Q111" s="65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</row>
    <row r="112" spans="1:42" s="7" customFormat="1" ht="20.100000000000001" customHeight="1" x14ac:dyDescent="0.2">
      <c r="A112" s="8"/>
      <c r="B112" s="8"/>
      <c r="C112" s="8"/>
      <c r="D112" s="12" t="s">
        <v>259</v>
      </c>
      <c r="E112" s="27">
        <f t="shared" ref="E112" si="179">+E279+E415</f>
        <v>0</v>
      </c>
      <c r="F112" s="27">
        <f t="shared" ref="F112:H112" si="180">+F279+F415</f>
        <v>0</v>
      </c>
      <c r="G112" s="59">
        <f t="shared" si="180"/>
        <v>0</v>
      </c>
      <c r="H112" s="59">
        <f t="shared" si="180"/>
        <v>0</v>
      </c>
      <c r="I112" s="28" t="s">
        <v>260</v>
      </c>
      <c r="J112" s="40"/>
      <c r="K112"/>
      <c r="L112"/>
      <c r="M112"/>
      <c r="N112"/>
      <c r="O112" s="65"/>
      <c r="P112" s="65"/>
      <c r="Q112" s="65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</row>
    <row r="113" spans="4:42" s="7" customFormat="1" ht="20.100000000000001" customHeight="1" x14ac:dyDescent="0.2">
      <c r="D113" s="12" t="s">
        <v>261</v>
      </c>
      <c r="E113" s="27">
        <f t="shared" ref="E113" si="181">+E280+E416</f>
        <v>0</v>
      </c>
      <c r="F113" s="27">
        <f t="shared" ref="F113:H113" si="182">+F280+F416</f>
        <v>0</v>
      </c>
      <c r="G113" s="27">
        <f t="shared" si="182"/>
        <v>-767</v>
      </c>
      <c r="H113" s="27">
        <f t="shared" si="182"/>
        <v>-1000</v>
      </c>
      <c r="I113" s="28" t="s">
        <v>262</v>
      </c>
      <c r="J113" s="8"/>
      <c r="K113"/>
      <c r="L113"/>
      <c r="M113"/>
      <c r="N113"/>
      <c r="O113" s="65"/>
      <c r="P113" s="65"/>
      <c r="Q113" s="65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</row>
    <row r="114" spans="4:42" s="7" customFormat="1" ht="20.100000000000001" customHeight="1" x14ac:dyDescent="0.2">
      <c r="D114" s="12" t="s">
        <v>168</v>
      </c>
      <c r="E114" s="27">
        <f t="shared" ref="E114" si="183">+E281+E417</f>
        <v>700000</v>
      </c>
      <c r="F114" s="27">
        <f t="shared" ref="F114:H114" si="184">+F281+F417</f>
        <v>300000</v>
      </c>
      <c r="G114" s="27">
        <f t="shared" si="184"/>
        <v>150000</v>
      </c>
      <c r="H114" s="27">
        <f t="shared" si="184"/>
        <v>1550000</v>
      </c>
      <c r="I114" s="28" t="s">
        <v>169</v>
      </c>
      <c r="J114" s="8"/>
      <c r="K114"/>
      <c r="L114"/>
      <c r="M114"/>
      <c r="N114"/>
      <c r="O114" s="65"/>
      <c r="P114" s="65"/>
      <c r="Q114" s="65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</row>
    <row r="115" spans="4:42" s="7" customFormat="1" ht="20.100000000000001" customHeight="1" x14ac:dyDescent="0.2">
      <c r="D115" s="12" t="s">
        <v>110</v>
      </c>
      <c r="E115" s="27">
        <f t="shared" ref="E115" si="185">+E282+E418</f>
        <v>84487177</v>
      </c>
      <c r="F115" s="27">
        <f t="shared" ref="F115:H115" si="186">+F282+F418</f>
        <v>77543871</v>
      </c>
      <c r="G115" s="27">
        <f t="shared" si="186"/>
        <v>67227575</v>
      </c>
      <c r="H115" s="27">
        <f t="shared" si="186"/>
        <v>66481763</v>
      </c>
      <c r="I115" s="28" t="s">
        <v>106</v>
      </c>
      <c r="J115" s="8"/>
      <c r="K115"/>
      <c r="L115"/>
      <c r="M115"/>
      <c r="N115"/>
      <c r="O115" s="65"/>
      <c r="P115" s="65"/>
      <c r="Q115" s="65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</row>
    <row r="116" spans="4:42" s="7" customFormat="1" ht="20.100000000000001" customHeight="1" x14ac:dyDescent="0.2">
      <c r="D116" s="12" t="s">
        <v>263</v>
      </c>
      <c r="E116" s="27">
        <f t="shared" ref="E116" si="187">+E283+E419</f>
        <v>92718010</v>
      </c>
      <c r="F116" s="27">
        <f t="shared" ref="F116:H116" si="188">+F283+F419</f>
        <v>79596358</v>
      </c>
      <c r="G116" s="27">
        <f t="shared" si="188"/>
        <v>66763202</v>
      </c>
      <c r="H116" s="27">
        <f t="shared" si="188"/>
        <v>66960335</v>
      </c>
      <c r="I116" s="28" t="s">
        <v>264</v>
      </c>
      <c r="J116" s="8"/>
      <c r="K116"/>
      <c r="L116"/>
      <c r="M116"/>
      <c r="N116"/>
      <c r="O116" s="65"/>
      <c r="P116" s="65"/>
      <c r="Q116" s="65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</row>
    <row r="117" spans="4:42" s="7" customFormat="1" ht="20.100000000000001" customHeight="1" x14ac:dyDescent="0.2">
      <c r="D117" s="12" t="s">
        <v>265</v>
      </c>
      <c r="E117" s="27">
        <f t="shared" ref="E117" si="189">+E284+E420</f>
        <v>32867756</v>
      </c>
      <c r="F117" s="27">
        <f t="shared" ref="F117:H117" si="190">+F284+F420</f>
        <v>27464692</v>
      </c>
      <c r="G117" s="27">
        <f t="shared" si="190"/>
        <v>19620349</v>
      </c>
      <c r="H117" s="27">
        <f t="shared" si="190"/>
        <v>20274133</v>
      </c>
      <c r="I117" s="28" t="s">
        <v>266</v>
      </c>
      <c r="J117" s="8"/>
      <c r="K117"/>
      <c r="L117"/>
      <c r="M117"/>
      <c r="N117"/>
      <c r="O117" s="65"/>
      <c r="P117" s="65"/>
      <c r="Q117" s="65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</row>
    <row r="118" spans="4:42" s="7" customFormat="1" ht="20.100000000000001" customHeight="1" x14ac:dyDescent="0.2">
      <c r="D118" s="12" t="s">
        <v>267</v>
      </c>
      <c r="E118" s="27">
        <f t="shared" ref="E118" si="191">+E285+E421</f>
        <v>0</v>
      </c>
      <c r="F118" s="27">
        <f t="shared" ref="F118:H118" si="192">+F285+F421</f>
        <v>0</v>
      </c>
      <c r="G118" s="27">
        <f t="shared" si="192"/>
        <v>0</v>
      </c>
      <c r="H118" s="27">
        <f t="shared" si="192"/>
        <v>0</v>
      </c>
      <c r="I118" s="28" t="s">
        <v>45</v>
      </c>
      <c r="J118" s="8"/>
      <c r="K118"/>
      <c r="L118"/>
      <c r="M118"/>
      <c r="N118"/>
      <c r="O118" s="65"/>
      <c r="P118" s="65"/>
      <c r="Q118" s="65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</row>
    <row r="119" spans="4:42" s="7" customFormat="1" ht="20.100000000000001" customHeight="1" x14ac:dyDescent="0.2">
      <c r="D119" s="12" t="s">
        <v>268</v>
      </c>
      <c r="E119" s="27">
        <f t="shared" ref="E119" si="193">+E286+E422</f>
        <v>0</v>
      </c>
      <c r="F119" s="27">
        <f t="shared" ref="F119:H119" si="194">+F286+F422</f>
        <v>0</v>
      </c>
      <c r="G119" s="27">
        <f t="shared" si="194"/>
        <v>0</v>
      </c>
      <c r="H119" s="27">
        <f t="shared" si="194"/>
        <v>0</v>
      </c>
      <c r="I119" s="28" t="s">
        <v>46</v>
      </c>
      <c r="J119" s="8"/>
      <c r="K119"/>
      <c r="L119"/>
      <c r="M119"/>
      <c r="N119"/>
      <c r="O119" s="65"/>
      <c r="P119" s="65"/>
      <c r="Q119" s="65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</row>
    <row r="120" spans="4:42" s="7" customFormat="1" ht="20.100000000000001" customHeight="1" x14ac:dyDescent="0.2">
      <c r="D120" s="12" t="s">
        <v>111</v>
      </c>
      <c r="E120" s="27">
        <f t="shared" ref="E120" si="195">+E287+E423</f>
        <v>133863</v>
      </c>
      <c r="F120" s="27">
        <f t="shared" ref="F120:H120" si="196">+F287+F423</f>
        <v>129283</v>
      </c>
      <c r="G120" s="27">
        <f t="shared" si="196"/>
        <v>90665</v>
      </c>
      <c r="H120" s="27">
        <f t="shared" si="196"/>
        <v>109308</v>
      </c>
      <c r="I120" s="28" t="s">
        <v>269</v>
      </c>
      <c r="J120" s="8"/>
      <c r="K120"/>
      <c r="L120"/>
      <c r="M120"/>
      <c r="N120"/>
      <c r="O120" s="65"/>
      <c r="P120" s="65"/>
      <c r="Q120" s="65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</row>
    <row r="121" spans="4:42" s="7" customFormat="1" ht="20.100000000000001" customHeight="1" x14ac:dyDescent="0.2">
      <c r="D121" s="12" t="s">
        <v>270</v>
      </c>
      <c r="E121" s="27">
        <f t="shared" ref="E121" si="197">+E288+E424</f>
        <v>59716391</v>
      </c>
      <c r="F121" s="27">
        <f t="shared" ref="F121:H121" si="198">+F288+F424</f>
        <v>52002383</v>
      </c>
      <c r="G121" s="27">
        <f t="shared" si="198"/>
        <v>47052188</v>
      </c>
      <c r="H121" s="27">
        <f t="shared" si="198"/>
        <v>46576894</v>
      </c>
      <c r="I121" s="28" t="s">
        <v>271</v>
      </c>
      <c r="J121" s="8"/>
      <c r="K121"/>
      <c r="L121"/>
      <c r="M121"/>
      <c r="N121"/>
      <c r="O121" s="65"/>
      <c r="P121" s="65"/>
      <c r="Q121" s="65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</row>
    <row r="122" spans="4:42" s="7" customFormat="1" ht="20.100000000000001" customHeight="1" x14ac:dyDescent="0.2">
      <c r="D122" s="45" t="s">
        <v>272</v>
      </c>
      <c r="E122" s="27">
        <f t="shared" ref="E122" si="199">+E289+E425</f>
        <v>0</v>
      </c>
      <c r="F122" s="27">
        <f t="shared" ref="F122:H122" si="200">+F289+F425</f>
        <v>0</v>
      </c>
      <c r="G122" s="27">
        <f t="shared" si="200"/>
        <v>0</v>
      </c>
      <c r="H122" s="27">
        <f t="shared" si="200"/>
        <v>0</v>
      </c>
      <c r="I122" s="47" t="s">
        <v>121</v>
      </c>
      <c r="J122" s="8"/>
      <c r="K122"/>
      <c r="L122"/>
      <c r="M122"/>
      <c r="N122"/>
      <c r="O122" s="65"/>
      <c r="P122" s="65"/>
      <c r="Q122" s="65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</row>
    <row r="123" spans="4:42" s="7" customFormat="1" ht="20.100000000000001" customHeight="1" x14ac:dyDescent="0.2">
      <c r="D123" s="16" t="s">
        <v>273</v>
      </c>
      <c r="E123" s="29">
        <f t="shared" ref="E123" si="201">+E290+E426</f>
        <v>59716391</v>
      </c>
      <c r="F123" s="29">
        <f t="shared" ref="F123:H123" si="202">+F290+F426</f>
        <v>52002383</v>
      </c>
      <c r="G123" s="29">
        <f t="shared" si="202"/>
        <v>47052188</v>
      </c>
      <c r="H123" s="29">
        <f t="shared" si="202"/>
        <v>46576894</v>
      </c>
      <c r="I123" s="30" t="s">
        <v>274</v>
      </c>
      <c r="J123" s="8"/>
      <c r="K123"/>
      <c r="L123"/>
      <c r="M123"/>
      <c r="N123"/>
      <c r="O123" s="65"/>
      <c r="P123" s="65"/>
      <c r="Q123" s="65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</row>
    <row r="124" spans="4:42" s="7" customFormat="1" ht="20.100000000000001" customHeight="1" x14ac:dyDescent="0.25">
      <c r="D124" s="19"/>
      <c r="E124" s="31"/>
      <c r="F124" s="31"/>
      <c r="G124" s="31"/>
      <c r="H124" s="31"/>
      <c r="I124" s="22"/>
      <c r="J124" s="8"/>
      <c r="K124"/>
      <c r="L124"/>
      <c r="M124"/>
      <c r="N124"/>
      <c r="O124" s="65"/>
      <c r="P124" s="65"/>
      <c r="Q124" s="65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</row>
    <row r="125" spans="4:42" s="7" customFormat="1" ht="20.100000000000001" customHeight="1" x14ac:dyDescent="0.25">
      <c r="D125" s="19"/>
      <c r="E125" s="31"/>
      <c r="F125" s="31"/>
      <c r="G125" s="31"/>
      <c r="H125" s="31"/>
      <c r="I125" s="22"/>
      <c r="J125" s="8"/>
      <c r="K125"/>
      <c r="L125"/>
      <c r="M125"/>
      <c r="N125"/>
      <c r="O125" s="65"/>
      <c r="P125" s="65"/>
      <c r="Q125" s="65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</row>
    <row r="126" spans="4:42" s="7" customFormat="1" ht="20.100000000000001" customHeight="1" x14ac:dyDescent="0.2">
      <c r="D126" s="49" t="s">
        <v>47</v>
      </c>
      <c r="E126" s="56"/>
      <c r="F126" s="56"/>
      <c r="G126" s="56"/>
      <c r="H126" s="56"/>
      <c r="I126" s="51" t="s">
        <v>48</v>
      </c>
      <c r="J126" s="8"/>
      <c r="K126"/>
      <c r="L126"/>
      <c r="M126"/>
      <c r="N126"/>
      <c r="O126" s="65"/>
      <c r="P126" s="65"/>
      <c r="Q126" s="65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</row>
    <row r="127" spans="4:42" s="7" customFormat="1" ht="19.5" customHeight="1" x14ac:dyDescent="0.2">
      <c r="D127" s="9" t="s">
        <v>49</v>
      </c>
      <c r="E127" s="58">
        <f t="shared" ref="E127" si="203">+E294+E430</f>
        <v>1158802490</v>
      </c>
      <c r="F127" s="58">
        <f t="shared" ref="F127:H127" si="204">+F294+F430</f>
        <v>1240425553</v>
      </c>
      <c r="G127" s="58">
        <f t="shared" si="204"/>
        <v>1036697362</v>
      </c>
      <c r="H127" s="58">
        <f t="shared" si="204"/>
        <v>756170552</v>
      </c>
      <c r="I127" s="25" t="s">
        <v>50</v>
      </c>
      <c r="J127" s="8"/>
      <c r="K127"/>
      <c r="L127"/>
      <c r="M127"/>
      <c r="N127"/>
      <c r="O127" s="65"/>
      <c r="P127" s="65"/>
      <c r="Q127" s="65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</row>
    <row r="128" spans="4:42" ht="19.5" customHeight="1" x14ac:dyDescent="0.2">
      <c r="D128" s="12" t="s">
        <v>51</v>
      </c>
      <c r="E128" s="59">
        <f t="shared" ref="E128" si="205">+E295+E431</f>
        <v>20658495</v>
      </c>
      <c r="F128" s="59">
        <f t="shared" ref="F128:H128" si="206">+F295+F431</f>
        <v>-244936380</v>
      </c>
      <c r="G128" s="59">
        <f t="shared" si="206"/>
        <v>266928</v>
      </c>
      <c r="H128" s="59">
        <f t="shared" si="206"/>
        <v>70402929</v>
      </c>
      <c r="I128" s="28" t="s">
        <v>52</v>
      </c>
      <c r="K128"/>
      <c r="L128"/>
      <c r="M128"/>
      <c r="N128"/>
      <c r="O128" s="65"/>
      <c r="P128" s="65"/>
      <c r="Q128" s="65"/>
    </row>
    <row r="129" spans="4:17" ht="19.5" customHeight="1" x14ac:dyDescent="0.2">
      <c r="D129" s="12" t="s">
        <v>53</v>
      </c>
      <c r="E129" s="59">
        <f t="shared" ref="E129" si="207">+E296+E432</f>
        <v>-115085745</v>
      </c>
      <c r="F129" s="59">
        <f t="shared" ref="F129:H129" si="208">+F296+F432</f>
        <v>-40127570</v>
      </c>
      <c r="G129" s="59">
        <f t="shared" si="208"/>
        <v>-39429326</v>
      </c>
      <c r="H129" s="59">
        <f t="shared" si="208"/>
        <v>49025394</v>
      </c>
      <c r="I129" s="28" t="s">
        <v>54</v>
      </c>
      <c r="K129"/>
      <c r="L129"/>
      <c r="M129"/>
      <c r="N129"/>
      <c r="O129" s="65"/>
      <c r="P129" s="65"/>
      <c r="Q129" s="65"/>
    </row>
    <row r="130" spans="4:17" ht="19.5" customHeight="1" x14ac:dyDescent="0.2">
      <c r="D130" s="12" t="s">
        <v>55</v>
      </c>
      <c r="E130" s="59">
        <f t="shared" ref="E130" si="209">+E297+E433</f>
        <v>265755426</v>
      </c>
      <c r="F130" s="59">
        <f t="shared" ref="F130:H130" si="210">+F297+F433</f>
        <v>202034755</v>
      </c>
      <c r="G130" s="59">
        <f t="shared" si="210"/>
        <v>241472942</v>
      </c>
      <c r="H130" s="59">
        <f t="shared" si="210"/>
        <v>159781616</v>
      </c>
      <c r="I130" s="28" t="s">
        <v>56</v>
      </c>
      <c r="K130"/>
      <c r="L130"/>
      <c r="M130"/>
      <c r="N130"/>
      <c r="O130" s="65"/>
      <c r="P130" s="65"/>
      <c r="Q130" s="65"/>
    </row>
    <row r="131" spans="4:17" ht="19.5" customHeight="1" x14ac:dyDescent="0.2">
      <c r="D131" s="12" t="s">
        <v>57</v>
      </c>
      <c r="E131" s="59">
        <f t="shared" ref="E131" si="211">+E298+E434</f>
        <v>1072271</v>
      </c>
      <c r="F131" s="59">
        <f t="shared" ref="F131:H131" si="212">+F298+F434</f>
        <v>1406132</v>
      </c>
      <c r="G131" s="59">
        <f t="shared" si="212"/>
        <v>1417647</v>
      </c>
      <c r="H131" s="59">
        <f t="shared" si="212"/>
        <v>1316871</v>
      </c>
      <c r="I131" s="28" t="s">
        <v>58</v>
      </c>
      <c r="K131"/>
      <c r="L131"/>
      <c r="M131"/>
      <c r="N131"/>
      <c r="O131" s="65"/>
      <c r="P131" s="65"/>
      <c r="Q131" s="65"/>
    </row>
    <row r="132" spans="4:17" ht="19.5" customHeight="1" x14ac:dyDescent="0.2">
      <c r="D132" s="16" t="s">
        <v>59</v>
      </c>
      <c r="E132" s="60">
        <f t="shared" ref="E132" si="213">+E299+E435</f>
        <v>1331202937</v>
      </c>
      <c r="F132" s="60">
        <f t="shared" ref="F132:H132" si="214">+F299+F435</f>
        <v>1158802490</v>
      </c>
      <c r="G132" s="60">
        <f t="shared" si="214"/>
        <v>1240425553</v>
      </c>
      <c r="H132" s="60">
        <f t="shared" si="214"/>
        <v>1036697362</v>
      </c>
      <c r="I132" s="30" t="s">
        <v>60</v>
      </c>
      <c r="K132"/>
      <c r="L132"/>
      <c r="M132"/>
      <c r="N132"/>
      <c r="O132" s="65"/>
      <c r="P132" s="65"/>
      <c r="Q132" s="65"/>
    </row>
    <row r="133" spans="4:17" ht="15.75" x14ac:dyDescent="0.2">
      <c r="D133" s="19"/>
      <c r="E133" s="23"/>
      <c r="F133" s="23"/>
      <c r="G133" s="23"/>
      <c r="H133" s="23"/>
      <c r="I133" s="34"/>
      <c r="K133" s="8"/>
      <c r="L133" s="8"/>
      <c r="M133" s="8"/>
      <c r="N133" s="8"/>
    </row>
    <row r="134" spans="4:17" ht="15.75" x14ac:dyDescent="0.2">
      <c r="D134" s="19"/>
      <c r="E134" s="23"/>
      <c r="F134" s="23"/>
      <c r="G134" s="23"/>
      <c r="H134" s="23"/>
      <c r="I134" s="34"/>
      <c r="K134" s="8"/>
      <c r="L134" s="8"/>
      <c r="M134" s="8"/>
      <c r="N134" s="8"/>
    </row>
    <row r="135" spans="4:17" ht="18.75" x14ac:dyDescent="0.2">
      <c r="D135" s="49" t="s">
        <v>61</v>
      </c>
      <c r="E135" s="50"/>
      <c r="F135" s="50"/>
      <c r="G135" s="50"/>
      <c r="H135" s="50"/>
      <c r="I135" s="48" t="s">
        <v>62</v>
      </c>
      <c r="K135" s="8"/>
      <c r="L135" s="8"/>
      <c r="M135" s="8"/>
      <c r="N135" s="8"/>
    </row>
    <row r="136" spans="4:17" ht="19.5" customHeight="1" x14ac:dyDescent="0.2">
      <c r="D136" s="9" t="s">
        <v>63</v>
      </c>
      <c r="E136" s="10">
        <f>+E6*100/E8</f>
        <v>8.4222192000000007</v>
      </c>
      <c r="F136" s="10">
        <f>+F6*100/F8</f>
        <v>5.8836915999999997</v>
      </c>
      <c r="G136" s="10">
        <f t="shared" ref="G136:H136" si="215">+G6*100/G8</f>
        <v>15.930674</v>
      </c>
      <c r="H136" s="10">
        <f t="shared" si="215"/>
        <v>9.1140808888888891</v>
      </c>
      <c r="I136" s="11" t="s">
        <v>64</v>
      </c>
      <c r="K136" s="8"/>
      <c r="L136" s="8"/>
      <c r="M136" s="8"/>
      <c r="N136" s="8"/>
    </row>
    <row r="137" spans="4:17" ht="19.5" customHeight="1" x14ac:dyDescent="0.2">
      <c r="D137" s="12" t="s">
        <v>65</v>
      </c>
      <c r="E137" s="13">
        <f>+E123/E8</f>
        <v>0.238865564</v>
      </c>
      <c r="F137" s="13">
        <f>+F123/F8</f>
        <v>0.208009532</v>
      </c>
      <c r="G137" s="13">
        <f t="shared" ref="G137:H137" si="216">+G123/G8</f>
        <v>0.18820875200000001</v>
      </c>
      <c r="H137" s="13">
        <f t="shared" si="216"/>
        <v>0.20700841777777779</v>
      </c>
      <c r="I137" s="14" t="s">
        <v>66</v>
      </c>
      <c r="K137" s="8"/>
      <c r="L137" s="8"/>
      <c r="M137" s="8"/>
      <c r="N137" s="8"/>
    </row>
    <row r="138" spans="4:17" ht="19.5" customHeight="1" x14ac:dyDescent="0.2">
      <c r="D138" s="12" t="s">
        <v>67</v>
      </c>
      <c r="E138" s="13">
        <f>+E69/E8</f>
        <v>0.09</v>
      </c>
      <c r="F138" s="13">
        <f>+F69/F8</f>
        <v>0.11799999999999999</v>
      </c>
      <c r="G138" s="13">
        <f t="shared" ref="G138:H138" si="217">+G69/G8</f>
        <v>7.8E-2</v>
      </c>
      <c r="H138" s="13">
        <f t="shared" si="217"/>
        <v>8.3333333333333329E-2</v>
      </c>
      <c r="I138" s="14" t="s">
        <v>68</v>
      </c>
    </row>
    <row r="139" spans="4:17" ht="19.5" customHeight="1" x14ac:dyDescent="0.2">
      <c r="D139" s="12" t="s">
        <v>69</v>
      </c>
      <c r="E139" s="13">
        <f>+E72/E8</f>
        <v>1.900607492</v>
      </c>
      <c r="F139" s="13">
        <f>+F72/F8</f>
        <v>1.7795578160000001</v>
      </c>
      <c r="G139" s="13">
        <f t="shared" ref="G139:H139" si="218">+G72/G8</f>
        <v>1.6506615680000001</v>
      </c>
      <c r="H139" s="13">
        <f t="shared" si="218"/>
        <v>1.7101091244444444</v>
      </c>
      <c r="I139" s="14" t="s">
        <v>70</v>
      </c>
    </row>
    <row r="140" spans="4:17" ht="19.5" customHeight="1" x14ac:dyDescent="0.2">
      <c r="D140" s="12" t="s">
        <v>71</v>
      </c>
      <c r="E140" s="13">
        <f>+E9/E123</f>
        <v>11.839295512684281</v>
      </c>
      <c r="F140" s="13">
        <f>+F9/F123</f>
        <v>12.297513365877867</v>
      </c>
      <c r="G140" s="13">
        <f t="shared" ref="G140:H140" si="219">+G9/G123</f>
        <v>13.750688915890585</v>
      </c>
      <c r="H140" s="13">
        <f t="shared" si="219"/>
        <v>10.981840051421205</v>
      </c>
      <c r="I140" s="14" t="s">
        <v>72</v>
      </c>
    </row>
    <row r="141" spans="4:17" ht="19.5" customHeight="1" x14ac:dyDescent="0.2">
      <c r="D141" s="12" t="s">
        <v>73</v>
      </c>
      <c r="E141" s="13">
        <f>+E69*100/E9</f>
        <v>3.1824611032531824</v>
      </c>
      <c r="F141" s="13">
        <f>+F69*100/F9</f>
        <v>4.6129788897576232</v>
      </c>
      <c r="G141" s="13">
        <f t="shared" ref="G141:H141" si="220">+G69*100/G9</f>
        <v>3.0139103554868623</v>
      </c>
      <c r="H141" s="13">
        <f t="shared" si="220"/>
        <v>3.6656891495601172</v>
      </c>
      <c r="I141" s="14" t="s">
        <v>74</v>
      </c>
    </row>
    <row r="142" spans="4:17" ht="19.5" customHeight="1" x14ac:dyDescent="0.2">
      <c r="D142" s="12" t="s">
        <v>75</v>
      </c>
      <c r="E142" s="13">
        <f>+E69*100/E123</f>
        <v>37.678097459037673</v>
      </c>
      <c r="F142" s="13">
        <f>+F69*100/F123</f>
        <v>56.72816955330682</v>
      </c>
      <c r="G142" s="13">
        <f t="shared" ref="G142:H142" si="221">+G69*100/G123</f>
        <v>41.443343718681049</v>
      </c>
      <c r="H142" s="13">
        <f t="shared" si="221"/>
        <v>40.256011918699429</v>
      </c>
      <c r="I142" s="14" t="s">
        <v>76</v>
      </c>
    </row>
    <row r="143" spans="4:17" ht="19.5" customHeight="1" x14ac:dyDescent="0.2">
      <c r="D143" s="16" t="s">
        <v>77</v>
      </c>
      <c r="E143" s="35">
        <f>+E9/E72</f>
        <v>1.4879453079626186</v>
      </c>
      <c r="F143" s="35">
        <f>+F9/F72</f>
        <v>1.437435736563897</v>
      </c>
      <c r="G143" s="35">
        <f t="shared" ref="G143:H143" si="222">+G9/G72</f>
        <v>1.5678562160599112</v>
      </c>
      <c r="H143" s="35">
        <f t="shared" si="222"/>
        <v>1.3293498647765305</v>
      </c>
      <c r="I143" s="30" t="s">
        <v>78</v>
      </c>
    </row>
    <row r="144" spans="4:17" ht="19.5" customHeight="1" x14ac:dyDescent="0.2">
      <c r="D144" s="19"/>
      <c r="E144" s="36"/>
      <c r="F144" s="36"/>
      <c r="G144" s="36"/>
      <c r="H144" s="36"/>
      <c r="I144" s="34"/>
    </row>
    <row r="145" spans="4:9" ht="19.5" customHeight="1" x14ac:dyDescent="0.25">
      <c r="D145" s="38" t="s">
        <v>79</v>
      </c>
      <c r="E145" s="39">
        <f>+E121*100/E33</f>
        <v>1.1897774694288925</v>
      </c>
      <c r="F145" s="39">
        <f>+F121*100/F33</f>
        <v>1.1356358269170603</v>
      </c>
      <c r="G145" s="39">
        <f t="shared" ref="G145:H145" si="223">+G121*100/G33</f>
        <v>1.1169555346203219</v>
      </c>
      <c r="H145" s="39">
        <f t="shared" si="223"/>
        <v>1.2224584310728281</v>
      </c>
      <c r="I145" s="11" t="s">
        <v>112</v>
      </c>
    </row>
    <row r="146" spans="4:9" ht="19.5" customHeight="1" x14ac:dyDescent="0.25">
      <c r="D146" s="12" t="s">
        <v>80</v>
      </c>
      <c r="E146" s="41">
        <f>+E123*100/E72</f>
        <v>12.567853436621094</v>
      </c>
      <c r="F146" s="41">
        <f>+F123*100/F72</f>
        <v>11.688832480169332</v>
      </c>
      <c r="G146" s="41">
        <f t="shared" ref="G146:H146" si="224">+G123*100/G72</f>
        <v>11.402019387174585</v>
      </c>
      <c r="H146" s="41">
        <f t="shared" si="224"/>
        <v>12.104982940490869</v>
      </c>
      <c r="I146" s="14" t="s">
        <v>113</v>
      </c>
    </row>
    <row r="147" spans="4:9" ht="19.5" customHeight="1" x14ac:dyDescent="0.25">
      <c r="D147" s="12" t="s">
        <v>116</v>
      </c>
      <c r="E147" s="41">
        <f>+(E100+E101+E102+E103+E105)/E107*100</f>
        <v>97.55780963680256</v>
      </c>
      <c r="F147" s="41">
        <f>+(F100+F101+F102+F103+F105)/F107*100</f>
        <v>97.053665360256019</v>
      </c>
      <c r="G147" s="41">
        <f t="shared" ref="G147:H147" si="225">+(G100+G101+G102+G103+G105)/G107*100</f>
        <v>94.603337511805009</v>
      </c>
      <c r="H147" s="41">
        <f t="shared" si="225"/>
        <v>94.893723118771717</v>
      </c>
      <c r="I147" s="14" t="s">
        <v>281</v>
      </c>
    </row>
    <row r="148" spans="4:9" ht="19.5" customHeight="1" x14ac:dyDescent="0.25">
      <c r="D148" s="12" t="s">
        <v>81</v>
      </c>
      <c r="E148" s="41">
        <f>+(E93+E101+E102+E103)/(E17+E19+E20+E25)*100</f>
        <v>7.6303924310092626</v>
      </c>
      <c r="F148" s="41">
        <f>+(F93+F101+F102+F103)/(F17+F19+F20+F25)*100</f>
        <v>7.0689774964428072</v>
      </c>
      <c r="G148" s="41">
        <f t="shared" ref="G148:H148" si="226">+(G93+G101+G102+G103)/(G17+G19+G20+G25)*100</f>
        <v>7.6200188321873599</v>
      </c>
      <c r="H148" s="41">
        <f t="shared" si="226"/>
        <v>8.7446512540181089</v>
      </c>
      <c r="I148" s="14" t="s">
        <v>282</v>
      </c>
    </row>
    <row r="149" spans="4:9" ht="19.5" customHeight="1" x14ac:dyDescent="0.25">
      <c r="D149" s="12" t="s">
        <v>117</v>
      </c>
      <c r="E149" s="41">
        <f>+E121*100/E107</f>
        <v>33.699008483312625</v>
      </c>
      <c r="F149" s="41">
        <f>+F121*100/F107</f>
        <v>33.092979010486232</v>
      </c>
      <c r="G149" s="41">
        <f t="shared" ref="G149:H149" si="227">+G121*100/G107</f>
        <v>35.115990110274531</v>
      </c>
      <c r="H149" s="41">
        <f t="shared" si="227"/>
        <v>34.904197924106377</v>
      </c>
      <c r="I149" s="14" t="s">
        <v>114</v>
      </c>
    </row>
    <row r="150" spans="4:9" ht="19.5" customHeight="1" x14ac:dyDescent="0.2">
      <c r="D150" s="16" t="s">
        <v>118</v>
      </c>
      <c r="E150" s="42">
        <f>E107*100/E33</f>
        <v>3.5306008187690656</v>
      </c>
      <c r="F150" s="42">
        <f>F107*100/F33</f>
        <v>3.4316518514613308</v>
      </c>
      <c r="G150" s="42">
        <f t="shared" ref="G150:H150" si="228">G107*100/G33</f>
        <v>3.1807604772434246</v>
      </c>
      <c r="H150" s="42">
        <f t="shared" si="228"/>
        <v>3.5023249459301984</v>
      </c>
      <c r="I150" s="18" t="s">
        <v>115</v>
      </c>
    </row>
    <row r="151" spans="4:9" ht="19.5" customHeight="1" x14ac:dyDescent="0.2">
      <c r="D151" s="19"/>
      <c r="E151" s="43"/>
      <c r="F151" s="43"/>
      <c r="G151" s="43"/>
      <c r="H151" s="43"/>
      <c r="I151" s="34"/>
    </row>
    <row r="152" spans="4:9" ht="19.5" customHeight="1" x14ac:dyDescent="0.2">
      <c r="D152" s="9" t="s">
        <v>82</v>
      </c>
      <c r="E152" s="10">
        <f>(E72+E73)*100/E33</f>
        <v>9.4694226817522686</v>
      </c>
      <c r="F152" s="10">
        <f>(F72+F73)*100/F33</f>
        <v>9.7411781626491845</v>
      </c>
      <c r="G152" s="10">
        <f t="shared" ref="G152:H152" si="229">(G72+G73)*100/G33</f>
        <v>9.8218735227941067</v>
      </c>
      <c r="H152" s="10">
        <f t="shared" si="229"/>
        <v>10.124988030663291</v>
      </c>
      <c r="I152" s="11" t="s">
        <v>83</v>
      </c>
    </row>
    <row r="153" spans="4:9" ht="19.5" customHeight="1" x14ac:dyDescent="0.2">
      <c r="D153" s="12" t="s">
        <v>84</v>
      </c>
      <c r="E153" s="13">
        <f>+E72*100/(E38+E39+E49)</f>
        <v>10.907187511839554</v>
      </c>
      <c r="F153" s="13">
        <f>+F72*100/(F38+F39+F49)</f>
        <v>11.250701184835735</v>
      </c>
      <c r="G153" s="13">
        <f t="shared" ref="G153:H153" si="230">+G72*100/(G38+G39+G49)</f>
        <v>11.368517506134724</v>
      </c>
      <c r="H153" s="13">
        <f t="shared" si="230"/>
        <v>11.675232111674596</v>
      </c>
      <c r="I153" s="14" t="s">
        <v>85</v>
      </c>
    </row>
    <row r="154" spans="4:9" ht="19.5" customHeight="1" x14ac:dyDescent="0.2">
      <c r="D154" s="12" t="s">
        <v>86</v>
      </c>
      <c r="E154" s="13">
        <f>+(E46+E53+E54+E55)*100/E33</f>
        <v>90.530577318247737</v>
      </c>
      <c r="F154" s="13">
        <f>+(F46+F53+F54+F55)*100/F33</f>
        <v>90.258821837350823</v>
      </c>
      <c r="G154" s="13">
        <f t="shared" ref="G154:H154" si="231">+(G46+G53+G54+G55)*100/G33</f>
        <v>90.178126477205893</v>
      </c>
      <c r="H154" s="13">
        <f t="shared" si="231"/>
        <v>89.857559069830657</v>
      </c>
      <c r="I154" s="14" t="s">
        <v>87</v>
      </c>
    </row>
    <row r="155" spans="4:9" ht="19.5" customHeight="1" x14ac:dyDescent="0.2">
      <c r="D155" s="16" t="s">
        <v>88</v>
      </c>
      <c r="E155" s="35">
        <f>+(E38+E39+E49)*100/E33</f>
        <v>86.794429661418263</v>
      </c>
      <c r="F155" s="35">
        <f>+(F38+F39+F49)*100/F33</f>
        <v>86.355173385760949</v>
      </c>
      <c r="G155" s="35">
        <f t="shared" ref="G155:H155" si="232">+(G38+G39+G49)*100/G33</f>
        <v>86.168845536758425</v>
      </c>
      <c r="H155" s="35">
        <f t="shared" si="232"/>
        <v>86.497667219630657</v>
      </c>
      <c r="I155" s="18" t="s">
        <v>89</v>
      </c>
    </row>
    <row r="156" spans="4:9" ht="19.5" customHeight="1" x14ac:dyDescent="0.2">
      <c r="D156" s="19"/>
      <c r="E156" s="43"/>
      <c r="F156" s="43"/>
      <c r="G156" s="43"/>
      <c r="H156" s="43"/>
      <c r="I156" s="34"/>
    </row>
    <row r="157" spans="4:9" ht="19.5" customHeight="1" x14ac:dyDescent="0.2">
      <c r="D157" s="9" t="s">
        <v>90</v>
      </c>
      <c r="E157" s="10">
        <f>+(E17+E19+E20+E25)*100/E33</f>
        <v>64.77431832043024</v>
      </c>
      <c r="F157" s="10">
        <f>+(F17+F19+F20+F25)*100/F33</f>
        <v>67.835605133266569</v>
      </c>
      <c r="G157" s="10">
        <f t="shared" ref="G157:H157" si="233">+(G17+G19+G20+G25)*100/G33</f>
        <v>63.566844865545178</v>
      </c>
      <c r="H157" s="10">
        <f t="shared" si="233"/>
        <v>65.946612638309631</v>
      </c>
      <c r="I157" s="11" t="s">
        <v>91</v>
      </c>
    </row>
    <row r="158" spans="4:9" ht="19.5" customHeight="1" x14ac:dyDescent="0.2">
      <c r="D158" s="12" t="s">
        <v>92</v>
      </c>
      <c r="E158" s="13">
        <f>+(E17+E19+E20+E25)*100/(E38+E39+E49)</f>
        <v>74.629580000827659</v>
      </c>
      <c r="F158" s="13">
        <f>+(F17+F19+F20+F25)*100/(F38+F39+F49)</f>
        <v>78.554187865775205</v>
      </c>
      <c r="G158" s="13">
        <f t="shared" ref="G158:H158" si="234">+(G17+G19+G20+G25)*100/(G38+G39+G49)</f>
        <v>73.770101559998793</v>
      </c>
      <c r="H158" s="13">
        <f t="shared" si="234"/>
        <v>76.240914649017299</v>
      </c>
      <c r="I158" s="14" t="s">
        <v>93</v>
      </c>
    </row>
    <row r="159" spans="4:9" ht="19.5" customHeight="1" x14ac:dyDescent="0.2">
      <c r="D159" s="16" t="s">
        <v>94</v>
      </c>
      <c r="E159" s="35">
        <f>+E72*100/(E17+E19+E20+E25)</f>
        <v>14.615099685297158</v>
      </c>
      <c r="F159" s="35">
        <f>+F72*100/(F17+F19+F20+F25)</f>
        <v>14.322216918669826</v>
      </c>
      <c r="G159" s="35">
        <f t="shared" ref="G159:H159" si="235">+G72*100/(G17+G19+G20+G25)</f>
        <v>15.41073858613095</v>
      </c>
      <c r="H159" s="35">
        <f t="shared" si="235"/>
        <v>15.313604467394835</v>
      </c>
      <c r="I159" s="18" t="s">
        <v>95</v>
      </c>
    </row>
    <row r="160" spans="4:9" ht="19.5" customHeight="1" x14ac:dyDescent="0.2">
      <c r="D160" s="19"/>
      <c r="E160" s="43"/>
      <c r="F160" s="43"/>
      <c r="G160" s="43"/>
      <c r="H160" s="43"/>
      <c r="I160" s="34"/>
    </row>
    <row r="161" spans="4:9" ht="19.5" customHeight="1" x14ac:dyDescent="0.2">
      <c r="D161" s="9" t="s">
        <v>96</v>
      </c>
      <c r="E161" s="10">
        <f>+(E13+E14+E16+E24)/(E38+E39+E49)</f>
        <v>0.31216310894527582</v>
      </c>
      <c r="F161" s="10">
        <f>+(F13+F14+F16+F24)/(F38+F39+F49)</f>
        <v>0.29585568352496228</v>
      </c>
      <c r="G161" s="10">
        <f t="shared" ref="G161:H161" si="236">+(G13+G14+G16+G24)/(G38+G39+G49)</f>
        <v>0.34335492670892204</v>
      </c>
      <c r="H161" s="10">
        <f t="shared" si="236"/>
        <v>0.31966432416275087</v>
      </c>
      <c r="I161" s="11" t="s">
        <v>97</v>
      </c>
    </row>
    <row r="162" spans="4:9" ht="19.5" customHeight="1" x14ac:dyDescent="0.2">
      <c r="D162" s="12" t="s">
        <v>98</v>
      </c>
      <c r="E162" s="13">
        <f>+(E13+E14+E16+E21+E22+E23+E24+E26)*100/(E38+E39+E49)</f>
        <v>34.829074582459207</v>
      </c>
      <c r="F162" s="13">
        <f>+(F13+F14+F16+F21+F22+F23+F24+F26)*100/(F38+F39+F49)</f>
        <v>31.71934124232137</v>
      </c>
      <c r="G162" s="13">
        <f t="shared" ref="G162:H162" si="237">+(G13+G14+G16+G21+G22+G23+G24+G26)*100/(G38+G39+G49)</f>
        <v>36.260975273017323</v>
      </c>
      <c r="H162" s="13">
        <f t="shared" si="237"/>
        <v>33.993218805517486</v>
      </c>
      <c r="I162" s="14" t="s">
        <v>99</v>
      </c>
    </row>
    <row r="163" spans="4:9" ht="19.5" customHeight="1" x14ac:dyDescent="0.2">
      <c r="D163" s="16" t="s">
        <v>100</v>
      </c>
      <c r="E163" s="35">
        <f>+(E13+E14+E24)/(E38+E39+E49)</f>
        <v>0.30809430674469274</v>
      </c>
      <c r="F163" s="35">
        <f>+(F13+F14+F24)/(F38+F39+F49)</f>
        <v>0.29397306202837559</v>
      </c>
      <c r="G163" s="35">
        <f t="shared" ref="G163:H163" si="238">+(G13+G14+G24)/(G38+G39+G49)</f>
        <v>0.34335492670892204</v>
      </c>
      <c r="H163" s="35">
        <f t="shared" si="238"/>
        <v>0.3190189275660188</v>
      </c>
      <c r="I163" s="18" t="s">
        <v>283</v>
      </c>
    </row>
    <row r="164" spans="4:9" ht="15.75" x14ac:dyDescent="0.2">
      <c r="D164" s="19"/>
      <c r="E164" s="44"/>
      <c r="F164" s="44"/>
      <c r="G164" s="44"/>
      <c r="H164" s="44"/>
      <c r="I164" s="34"/>
    </row>
    <row r="165" spans="4:9" ht="15.75" x14ac:dyDescent="0.2">
      <c r="D165" s="19"/>
      <c r="E165" s="44"/>
      <c r="F165" s="44"/>
      <c r="G165" s="44"/>
      <c r="H165" s="44"/>
      <c r="I165" s="34"/>
    </row>
    <row r="166" spans="4:9" ht="15.75" x14ac:dyDescent="0.2">
      <c r="D166" s="5" t="s">
        <v>127</v>
      </c>
      <c r="E166" s="5"/>
      <c r="F166" s="5"/>
      <c r="G166" s="57">
        <v>111001</v>
      </c>
      <c r="H166" s="57"/>
      <c r="I166" s="6" t="s">
        <v>126</v>
      </c>
    </row>
    <row r="168" spans="4:9" ht="18.75" x14ac:dyDescent="0.2">
      <c r="D168" s="49" t="s">
        <v>119</v>
      </c>
      <c r="E168" s="50">
        <v>2016</v>
      </c>
      <c r="F168" s="50">
        <v>2015</v>
      </c>
      <c r="G168" s="50">
        <v>2014</v>
      </c>
      <c r="H168" s="50">
        <v>2013</v>
      </c>
      <c r="I168" s="48" t="s">
        <v>0</v>
      </c>
    </row>
    <row r="169" spans="4:9" ht="15.75" x14ac:dyDescent="0.2">
      <c r="D169" s="9" t="s">
        <v>1</v>
      </c>
      <c r="E169" s="10">
        <v>1</v>
      </c>
      <c r="F169" s="10">
        <v>1</v>
      </c>
      <c r="G169" s="10">
        <v>1</v>
      </c>
      <c r="H169" s="10">
        <v>1</v>
      </c>
      <c r="I169" s="11" t="s">
        <v>2</v>
      </c>
    </row>
    <row r="170" spans="4:9" ht="15.75" x14ac:dyDescent="0.2">
      <c r="D170" s="12" t="s">
        <v>3</v>
      </c>
      <c r="E170" s="13">
        <v>3.86</v>
      </c>
      <c r="F170" s="13">
        <v>3.55</v>
      </c>
      <c r="G170" s="13">
        <v>3.68</v>
      </c>
      <c r="H170" s="13">
        <v>3.42</v>
      </c>
      <c r="I170" s="14" t="s">
        <v>4</v>
      </c>
    </row>
    <row r="171" spans="4:9" ht="15.75" x14ac:dyDescent="0.2">
      <c r="D171" s="12" t="s">
        <v>5</v>
      </c>
      <c r="E171" s="15">
        <v>26552712.440000001</v>
      </c>
      <c r="F171" s="15">
        <v>25930639</v>
      </c>
      <c r="G171" s="15">
        <v>49109728</v>
      </c>
      <c r="H171" s="15">
        <v>24366724</v>
      </c>
      <c r="I171" s="14" t="s">
        <v>6</v>
      </c>
    </row>
    <row r="172" spans="4:9" ht="15.75" x14ac:dyDescent="0.2">
      <c r="D172" s="12" t="s">
        <v>7</v>
      </c>
      <c r="E172" s="15">
        <v>7483311</v>
      </c>
      <c r="F172" s="15">
        <v>7405978</v>
      </c>
      <c r="G172" s="15">
        <v>12908860</v>
      </c>
      <c r="H172" s="15">
        <v>7837502</v>
      </c>
      <c r="I172" s="14" t="s">
        <v>8</v>
      </c>
    </row>
    <row r="173" spans="4:9" ht="15.75" x14ac:dyDescent="0.2">
      <c r="D173" s="12" t="s">
        <v>9</v>
      </c>
      <c r="E173" s="15">
        <v>10112</v>
      </c>
      <c r="F173" s="15">
        <v>10397</v>
      </c>
      <c r="G173" s="15">
        <v>18468</v>
      </c>
      <c r="H173" s="15">
        <v>10771</v>
      </c>
      <c r="I173" s="14" t="s">
        <v>10</v>
      </c>
    </row>
    <row r="174" spans="4:9" ht="15.75" x14ac:dyDescent="0.2">
      <c r="D174" s="12" t="s">
        <v>11</v>
      </c>
      <c r="E174" s="15">
        <v>150000000</v>
      </c>
      <c r="F174" s="15">
        <v>150000000</v>
      </c>
      <c r="G174" s="15">
        <v>150000000</v>
      </c>
      <c r="H174" s="15">
        <v>125000000</v>
      </c>
      <c r="I174" s="14" t="s">
        <v>12</v>
      </c>
    </row>
    <row r="175" spans="4:9" ht="15.75" x14ac:dyDescent="0.2">
      <c r="D175" s="12" t="s">
        <v>13</v>
      </c>
      <c r="E175" s="15">
        <v>579000000</v>
      </c>
      <c r="F175" s="15">
        <v>532500000</v>
      </c>
      <c r="G175" s="15">
        <v>552000000</v>
      </c>
      <c r="H175" s="15">
        <v>427500000</v>
      </c>
      <c r="I175" s="14" t="s">
        <v>14</v>
      </c>
    </row>
    <row r="176" spans="4:9" ht="15.75" x14ac:dyDescent="0.2">
      <c r="D176" s="16" t="s">
        <v>15</v>
      </c>
      <c r="E176" s="17">
        <v>42735</v>
      </c>
      <c r="F176" s="17">
        <v>42369</v>
      </c>
      <c r="G176" s="17">
        <v>42004</v>
      </c>
      <c r="H176" s="17">
        <v>41639</v>
      </c>
      <c r="I176" s="18" t="s">
        <v>16</v>
      </c>
    </row>
    <row r="177" spans="4:9" ht="15.75" x14ac:dyDescent="0.25">
      <c r="D177" s="19"/>
      <c r="E177" s="20"/>
      <c r="F177" s="20"/>
      <c r="G177" s="20"/>
      <c r="H177" s="20"/>
      <c r="I177" s="21"/>
    </row>
    <row r="178" spans="4:9" ht="15.75" x14ac:dyDescent="0.25">
      <c r="E178" s="20"/>
      <c r="F178" s="20"/>
      <c r="G178" s="20"/>
      <c r="H178" s="20"/>
      <c r="I178" s="22"/>
    </row>
    <row r="179" spans="4:9" ht="18.75" x14ac:dyDescent="0.2">
      <c r="D179" s="49" t="s">
        <v>17</v>
      </c>
      <c r="E179" s="52"/>
      <c r="F179" s="52"/>
      <c r="G179" s="52"/>
      <c r="H179" s="52"/>
      <c r="I179" s="51" t="s">
        <v>18</v>
      </c>
    </row>
    <row r="180" spans="4:9" ht="15.75" x14ac:dyDescent="0.2">
      <c r="D180" s="9" t="s">
        <v>128</v>
      </c>
      <c r="E180" s="24">
        <v>1090770170</v>
      </c>
      <c r="F180" s="24">
        <v>891885751</v>
      </c>
      <c r="G180" s="24">
        <v>1043645511</v>
      </c>
      <c r="H180" s="24">
        <v>863923682</v>
      </c>
      <c r="I180" s="25" t="s">
        <v>129</v>
      </c>
    </row>
    <row r="181" spans="4:9" ht="15.75" x14ac:dyDescent="0.2">
      <c r="D181" s="26" t="s">
        <v>130</v>
      </c>
      <c r="E181" s="27">
        <v>41713931</v>
      </c>
      <c r="F181" s="27">
        <v>46393358</v>
      </c>
      <c r="G181" s="27">
        <v>61105828</v>
      </c>
      <c r="H181" s="27">
        <v>71159559</v>
      </c>
      <c r="I181" s="28" t="s">
        <v>131</v>
      </c>
    </row>
    <row r="182" spans="4:9" ht="15.75" x14ac:dyDescent="0.2">
      <c r="D182" s="12" t="s">
        <v>132</v>
      </c>
      <c r="E182" s="27">
        <v>0</v>
      </c>
      <c r="F182" s="27">
        <v>0</v>
      </c>
      <c r="G182" s="27">
        <v>0</v>
      </c>
      <c r="H182" s="27">
        <v>0</v>
      </c>
      <c r="I182" s="28" t="s">
        <v>133</v>
      </c>
    </row>
    <row r="183" spans="4:9" ht="15.75" x14ac:dyDescent="0.2">
      <c r="D183" s="12" t="s">
        <v>134</v>
      </c>
      <c r="E183" s="27">
        <v>17725000</v>
      </c>
      <c r="F183" s="27">
        <v>7444500</v>
      </c>
      <c r="G183" s="27">
        <v>0</v>
      </c>
      <c r="H183" s="27">
        <v>2127000</v>
      </c>
      <c r="I183" s="28" t="s">
        <v>135</v>
      </c>
    </row>
    <row r="184" spans="4:9" ht="15.75" x14ac:dyDescent="0.2">
      <c r="D184" s="12" t="s">
        <v>136</v>
      </c>
      <c r="E184" s="27">
        <v>2044488509</v>
      </c>
      <c r="F184" s="27">
        <v>2076857795</v>
      </c>
      <c r="G184" s="27">
        <v>1772701427</v>
      </c>
      <c r="H184" s="27">
        <v>1761546082</v>
      </c>
      <c r="I184" s="28" t="s">
        <v>137</v>
      </c>
    </row>
    <row r="185" spans="4:9" ht="15.75" x14ac:dyDescent="0.2">
      <c r="D185" s="12" t="s">
        <v>138</v>
      </c>
      <c r="E185" s="27">
        <v>0</v>
      </c>
      <c r="F185" s="27">
        <v>0</v>
      </c>
      <c r="G185" s="27">
        <v>0</v>
      </c>
      <c r="H185" s="27">
        <v>0</v>
      </c>
      <c r="I185" s="28" t="s">
        <v>139</v>
      </c>
    </row>
    <row r="186" spans="4:9" ht="15.75" x14ac:dyDescent="0.2">
      <c r="D186" s="12" t="s">
        <v>140</v>
      </c>
      <c r="E186" s="27">
        <v>565944539</v>
      </c>
      <c r="F186" s="27">
        <v>483095875</v>
      </c>
      <c r="G186" s="27">
        <v>415315832</v>
      </c>
      <c r="H186" s="27">
        <v>342171017</v>
      </c>
      <c r="I186" s="28" t="s">
        <v>141</v>
      </c>
    </row>
    <row r="187" spans="4:9" ht="15.75" x14ac:dyDescent="0.2">
      <c r="D187" s="12" t="s">
        <v>142</v>
      </c>
      <c r="E187" s="27">
        <v>30064026</v>
      </c>
      <c r="F187" s="27">
        <v>27713826</v>
      </c>
      <c r="G187" s="27">
        <v>25306116</v>
      </c>
      <c r="H187" s="27">
        <v>22231042</v>
      </c>
      <c r="I187" s="14" t="s">
        <v>143</v>
      </c>
    </row>
    <row r="188" spans="4:9" ht="15.75" x14ac:dyDescent="0.2">
      <c r="D188" s="12" t="s">
        <v>144</v>
      </c>
      <c r="E188" s="27">
        <v>7544141</v>
      </c>
      <c r="F188" s="27">
        <v>7704513</v>
      </c>
      <c r="G188" s="27">
        <v>9147288</v>
      </c>
      <c r="H188" s="27">
        <v>2249752</v>
      </c>
      <c r="I188" s="28" t="s">
        <v>145</v>
      </c>
    </row>
    <row r="189" spans="4:9" ht="31.5" x14ac:dyDescent="0.2">
      <c r="D189" s="61" t="s">
        <v>146</v>
      </c>
      <c r="E189" s="27">
        <v>54536797</v>
      </c>
      <c r="F189" s="27">
        <v>53503493</v>
      </c>
      <c r="G189" s="27">
        <v>38504448</v>
      </c>
      <c r="H189" s="27">
        <v>48251263</v>
      </c>
      <c r="I189" s="28" t="s">
        <v>147</v>
      </c>
    </row>
    <row r="190" spans="4:9" ht="15.75" x14ac:dyDescent="0.2">
      <c r="D190" s="12" t="s">
        <v>148</v>
      </c>
      <c r="E190" s="27">
        <v>37760000</v>
      </c>
      <c r="F190" s="27">
        <v>0</v>
      </c>
      <c r="G190" s="27">
        <v>0</v>
      </c>
      <c r="H190" s="27">
        <v>0</v>
      </c>
      <c r="I190" s="28" t="s">
        <v>284</v>
      </c>
    </row>
    <row r="191" spans="4:9" ht="15.75" x14ac:dyDescent="0.2">
      <c r="D191" s="12" t="s">
        <v>149</v>
      </c>
      <c r="E191" s="27">
        <v>0</v>
      </c>
      <c r="F191" s="27">
        <v>0</v>
      </c>
      <c r="G191" s="27">
        <v>0</v>
      </c>
      <c r="H191" s="27">
        <v>0</v>
      </c>
      <c r="I191" s="28" t="s">
        <v>150</v>
      </c>
    </row>
    <row r="192" spans="4:9" ht="15.75" x14ac:dyDescent="0.2">
      <c r="D192" s="12" t="s">
        <v>151</v>
      </c>
      <c r="E192" s="27">
        <v>7966851</v>
      </c>
      <c r="F192" s="27">
        <v>6149576</v>
      </c>
      <c r="G192" s="27">
        <v>5682658</v>
      </c>
      <c r="H192" s="27">
        <v>6316095</v>
      </c>
      <c r="I192" s="28" t="s">
        <v>152</v>
      </c>
    </row>
    <row r="193" spans="4:9" ht="15.75" x14ac:dyDescent="0.2">
      <c r="D193" s="12" t="s">
        <v>19</v>
      </c>
      <c r="E193" s="27">
        <v>7658670</v>
      </c>
      <c r="F193" s="27">
        <v>15065698</v>
      </c>
      <c r="G193" s="27">
        <v>15554640</v>
      </c>
      <c r="H193" s="27">
        <v>14790694</v>
      </c>
      <c r="I193" s="28" t="s">
        <v>20</v>
      </c>
    </row>
    <row r="194" spans="4:9" ht="15.75" x14ac:dyDescent="0.2">
      <c r="D194" s="12" t="s">
        <v>153</v>
      </c>
      <c r="E194" s="27">
        <v>110249076</v>
      </c>
      <c r="F194" s="27">
        <v>108008613</v>
      </c>
      <c r="G194" s="27">
        <v>92765907</v>
      </c>
      <c r="H194" s="27">
        <v>77038947</v>
      </c>
      <c r="I194" s="28" t="s">
        <v>154</v>
      </c>
    </row>
    <row r="195" spans="4:9" ht="15.75" x14ac:dyDescent="0.2">
      <c r="D195" s="12" t="s">
        <v>155</v>
      </c>
      <c r="E195" s="27">
        <v>0</v>
      </c>
      <c r="F195" s="27">
        <v>0</v>
      </c>
      <c r="G195" s="27">
        <v>0</v>
      </c>
      <c r="H195" s="27">
        <v>0</v>
      </c>
      <c r="I195" s="28" t="s">
        <v>156</v>
      </c>
    </row>
    <row r="196" spans="4:9" ht="15.75" x14ac:dyDescent="0.2">
      <c r="D196" s="12" t="s">
        <v>157</v>
      </c>
      <c r="E196" s="27">
        <v>71633380</v>
      </c>
      <c r="F196" s="27">
        <v>63602355</v>
      </c>
      <c r="G196" s="27">
        <v>61427431</v>
      </c>
      <c r="H196" s="27">
        <v>58296721</v>
      </c>
      <c r="I196" s="28" t="s">
        <v>158</v>
      </c>
    </row>
    <row r="197" spans="4:9" ht="15.75" x14ac:dyDescent="0.2">
      <c r="D197" s="12" t="s">
        <v>159</v>
      </c>
      <c r="E197" s="27">
        <v>2028836</v>
      </c>
      <c r="F197" s="27">
        <v>3032112</v>
      </c>
      <c r="G197" s="27">
        <v>3140064</v>
      </c>
      <c r="H197" s="27">
        <v>2255706</v>
      </c>
      <c r="I197" s="28" t="s">
        <v>275</v>
      </c>
    </row>
    <row r="198" spans="4:9" ht="15.75" x14ac:dyDescent="0.2">
      <c r="D198" s="12" t="s">
        <v>160</v>
      </c>
      <c r="E198" s="27">
        <v>0</v>
      </c>
      <c r="F198" s="27">
        <v>0</v>
      </c>
      <c r="G198" s="27">
        <v>0</v>
      </c>
      <c r="H198" s="27">
        <v>0</v>
      </c>
      <c r="I198" s="28" t="s">
        <v>101</v>
      </c>
    </row>
    <row r="199" spans="4:9" ht="15.75" x14ac:dyDescent="0.2">
      <c r="D199" s="12" t="s">
        <v>161</v>
      </c>
      <c r="E199" s="27">
        <v>9435770</v>
      </c>
      <c r="F199" s="27">
        <v>8533970</v>
      </c>
      <c r="G199" s="27">
        <v>10442218</v>
      </c>
      <c r="H199" s="27">
        <v>9280802</v>
      </c>
      <c r="I199" s="28" t="s">
        <v>21</v>
      </c>
    </row>
    <row r="200" spans="4:9" ht="15.75" x14ac:dyDescent="0.2">
      <c r="D200" s="16" t="s">
        <v>22</v>
      </c>
      <c r="E200" s="29">
        <v>4099519696</v>
      </c>
      <c r="F200" s="29">
        <v>3798991435</v>
      </c>
      <c r="G200" s="29">
        <v>3554739368</v>
      </c>
      <c r="H200" s="29">
        <v>3281638362</v>
      </c>
      <c r="I200" s="30" t="s">
        <v>23</v>
      </c>
    </row>
    <row r="201" spans="4:9" ht="15.75" x14ac:dyDescent="0.25">
      <c r="D201" s="19"/>
      <c r="E201" s="31"/>
      <c r="F201" s="31"/>
      <c r="G201" s="31"/>
      <c r="H201" s="31"/>
      <c r="I201" s="22"/>
    </row>
    <row r="202" spans="4:9" ht="15.75" x14ac:dyDescent="0.25">
      <c r="E202" s="31"/>
      <c r="F202" s="31"/>
      <c r="G202" s="31"/>
      <c r="H202" s="31"/>
    </row>
    <row r="203" spans="4:9" ht="18.75" x14ac:dyDescent="0.2">
      <c r="D203" s="54" t="s">
        <v>24</v>
      </c>
      <c r="E203" s="55"/>
      <c r="F203" s="55"/>
      <c r="G203" s="55"/>
      <c r="H203" s="55"/>
      <c r="I203" s="53" t="s">
        <v>25</v>
      </c>
    </row>
    <row r="204" spans="4:9" ht="18.75" x14ac:dyDescent="0.2">
      <c r="D204" s="49" t="s">
        <v>26</v>
      </c>
      <c r="E204" s="55"/>
      <c r="F204" s="55"/>
      <c r="G204" s="55"/>
      <c r="H204" s="55"/>
      <c r="I204" s="51" t="s">
        <v>27</v>
      </c>
    </row>
    <row r="205" spans="4:9" ht="15.75" x14ac:dyDescent="0.2">
      <c r="D205" s="9" t="s">
        <v>162</v>
      </c>
      <c r="E205" s="24">
        <v>8812042</v>
      </c>
      <c r="F205" s="24">
        <v>3175947</v>
      </c>
      <c r="G205" s="24">
        <v>4123679</v>
      </c>
      <c r="H205" s="24">
        <v>12757958</v>
      </c>
      <c r="I205" s="25" t="s">
        <v>163</v>
      </c>
    </row>
    <row r="206" spans="4:9" ht="15.75" x14ac:dyDescent="0.2">
      <c r="D206" s="26" t="s">
        <v>164</v>
      </c>
      <c r="E206" s="32">
        <v>1199334692</v>
      </c>
      <c r="F206" s="32">
        <v>1113286046</v>
      </c>
      <c r="G206" s="32">
        <v>1026732071</v>
      </c>
      <c r="H206" s="32">
        <v>938584868</v>
      </c>
      <c r="I206" s="33" t="s">
        <v>165</v>
      </c>
    </row>
    <row r="207" spans="4:9" ht="15.75" x14ac:dyDescent="0.2">
      <c r="D207" s="12" t="s">
        <v>28</v>
      </c>
      <c r="E207" s="27">
        <v>47919206</v>
      </c>
      <c r="F207" s="27">
        <v>43590592</v>
      </c>
      <c r="G207" s="27">
        <v>34803175</v>
      </c>
      <c r="H207" s="27">
        <v>29817129</v>
      </c>
      <c r="I207" s="28" t="s">
        <v>29</v>
      </c>
    </row>
    <row r="208" spans="4:9" ht="15.75" x14ac:dyDescent="0.2">
      <c r="D208" s="12" t="s">
        <v>166</v>
      </c>
      <c r="E208" s="27">
        <v>1162406</v>
      </c>
      <c r="F208" s="27">
        <v>1571695</v>
      </c>
      <c r="G208" s="27">
        <v>1793040</v>
      </c>
      <c r="H208" s="27">
        <v>1468562</v>
      </c>
      <c r="I208" s="28" t="s">
        <v>167</v>
      </c>
    </row>
    <row r="209" spans="4:9" ht="15.75" x14ac:dyDescent="0.2">
      <c r="D209" s="12" t="s">
        <v>168</v>
      </c>
      <c r="E209" s="27">
        <v>6500000</v>
      </c>
      <c r="F209" s="27">
        <v>5800000</v>
      </c>
      <c r="G209" s="27">
        <v>5500000</v>
      </c>
      <c r="H209" s="27">
        <v>5350000</v>
      </c>
      <c r="I209" s="28" t="s">
        <v>169</v>
      </c>
    </row>
    <row r="210" spans="4:9" ht="15.75" x14ac:dyDescent="0.2">
      <c r="D210" s="12" t="s">
        <v>170</v>
      </c>
      <c r="E210" s="27">
        <v>25425244</v>
      </c>
      <c r="F210" s="27">
        <v>22458115</v>
      </c>
      <c r="G210" s="27">
        <v>16803852</v>
      </c>
      <c r="H210" s="27">
        <v>17131681</v>
      </c>
      <c r="I210" s="28" t="s">
        <v>171</v>
      </c>
    </row>
    <row r="211" spans="4:9" ht="15.75" x14ac:dyDescent="0.2">
      <c r="D211" s="12" t="s">
        <v>172</v>
      </c>
      <c r="E211" s="27">
        <v>327556</v>
      </c>
      <c r="F211" s="27">
        <v>302772</v>
      </c>
      <c r="G211" s="27">
        <v>452637</v>
      </c>
      <c r="H211" s="27">
        <v>200212</v>
      </c>
      <c r="I211" s="28" t="s">
        <v>102</v>
      </c>
    </row>
    <row r="212" spans="4:9" ht="15.75" x14ac:dyDescent="0.2">
      <c r="D212" s="12" t="s">
        <v>30</v>
      </c>
      <c r="E212" s="27">
        <v>15450746</v>
      </c>
      <c r="F212" s="27">
        <v>20715812</v>
      </c>
      <c r="G212" s="27">
        <v>16449563</v>
      </c>
      <c r="H212" s="27">
        <v>14440442</v>
      </c>
      <c r="I212" s="28" t="s">
        <v>31</v>
      </c>
    </row>
    <row r="213" spans="4:9" ht="15.75" x14ac:dyDescent="0.2">
      <c r="D213" s="16" t="s">
        <v>32</v>
      </c>
      <c r="E213" s="29">
        <v>1304931892</v>
      </c>
      <c r="F213" s="29">
        <v>1210900979</v>
      </c>
      <c r="G213" s="29">
        <v>1106658017</v>
      </c>
      <c r="H213" s="29">
        <v>1019750852</v>
      </c>
      <c r="I213" s="30" t="s">
        <v>33</v>
      </c>
    </row>
    <row r="214" spans="4:9" ht="18.75" x14ac:dyDescent="0.2">
      <c r="D214" s="54"/>
      <c r="E214" s="55"/>
      <c r="F214" s="55"/>
      <c r="G214" s="55"/>
      <c r="H214" s="55"/>
      <c r="I214" s="53"/>
    </row>
    <row r="215" spans="4:9" ht="18.75" x14ac:dyDescent="0.2">
      <c r="D215" s="49" t="s">
        <v>173</v>
      </c>
      <c r="E215" s="55"/>
      <c r="F215" s="55"/>
      <c r="G215" s="55"/>
      <c r="H215" s="55"/>
      <c r="I215" s="51" t="s">
        <v>174</v>
      </c>
    </row>
    <row r="216" spans="4:9" ht="15.75" x14ac:dyDescent="0.2">
      <c r="D216" s="9" t="s">
        <v>175</v>
      </c>
      <c r="E216" s="24">
        <v>2389772737</v>
      </c>
      <c r="F216" s="24">
        <v>2225318925</v>
      </c>
      <c r="G216" s="24">
        <v>2114844822</v>
      </c>
      <c r="H216" s="24">
        <v>1976371647</v>
      </c>
      <c r="I216" s="25" t="s">
        <v>176</v>
      </c>
    </row>
    <row r="217" spans="4:9" ht="15.75" x14ac:dyDescent="0.2">
      <c r="D217" s="26" t="s">
        <v>177</v>
      </c>
      <c r="E217" s="32">
        <v>14445401</v>
      </c>
      <c r="F217" s="32">
        <v>11120183</v>
      </c>
      <c r="G217" s="32">
        <v>9677738</v>
      </c>
      <c r="H217" s="32">
        <v>7019713</v>
      </c>
      <c r="I217" s="33" t="s">
        <v>178</v>
      </c>
    </row>
    <row r="218" spans="4:9" ht="15.75" x14ac:dyDescent="0.2">
      <c r="D218" s="12" t="s">
        <v>179</v>
      </c>
      <c r="E218" s="27">
        <v>11210857</v>
      </c>
      <c r="F218" s="27">
        <v>10562145</v>
      </c>
      <c r="G218" s="27">
        <v>13287644</v>
      </c>
      <c r="H218" s="27">
        <v>7835752</v>
      </c>
      <c r="I218" s="28" t="s">
        <v>180</v>
      </c>
    </row>
    <row r="219" spans="4:9" ht="15.75" x14ac:dyDescent="0.2">
      <c r="D219" s="12" t="s">
        <v>181</v>
      </c>
      <c r="E219" s="27">
        <v>6036616</v>
      </c>
      <c r="F219" s="27">
        <v>5687308</v>
      </c>
      <c r="G219" s="27">
        <v>7154885</v>
      </c>
      <c r="H219" s="27">
        <v>3358179</v>
      </c>
      <c r="I219" s="28" t="s">
        <v>102</v>
      </c>
    </row>
    <row r="220" spans="4:9" ht="15.75" x14ac:dyDescent="0.2">
      <c r="D220" s="12" t="s">
        <v>182</v>
      </c>
      <c r="E220" s="27">
        <v>2421465611</v>
      </c>
      <c r="F220" s="27">
        <v>2252688561</v>
      </c>
      <c r="G220" s="27">
        <v>2144965089</v>
      </c>
      <c r="H220" s="27">
        <v>1994585291</v>
      </c>
      <c r="I220" s="28" t="s">
        <v>183</v>
      </c>
    </row>
    <row r="221" spans="4:9" ht="15.75" x14ac:dyDescent="0.2">
      <c r="D221" s="12" t="s">
        <v>184</v>
      </c>
      <c r="E221" s="27">
        <v>29619452</v>
      </c>
      <c r="F221" s="27">
        <v>19908073</v>
      </c>
      <c r="G221" s="27">
        <v>17250490</v>
      </c>
      <c r="H221" s="27">
        <v>7985088</v>
      </c>
      <c r="I221" s="28" t="s">
        <v>185</v>
      </c>
    </row>
    <row r="222" spans="4:9" ht="15.75" x14ac:dyDescent="0.2">
      <c r="D222" s="16" t="s">
        <v>186</v>
      </c>
      <c r="E222" s="29">
        <v>652909</v>
      </c>
      <c r="F222" s="29">
        <v>3166186</v>
      </c>
      <c r="G222" s="29">
        <v>2568383</v>
      </c>
      <c r="H222" s="29">
        <v>2860000</v>
      </c>
      <c r="I222" s="30" t="s">
        <v>187</v>
      </c>
    </row>
    <row r="223" spans="4:9" ht="15.75" x14ac:dyDescent="0.25">
      <c r="D223" s="19"/>
      <c r="E223" s="31"/>
      <c r="F223" s="31"/>
      <c r="G223" s="31"/>
      <c r="H223" s="31"/>
      <c r="I223" s="22"/>
    </row>
    <row r="224" spans="4:9" ht="15.75" x14ac:dyDescent="0.25">
      <c r="D224" s="19"/>
      <c r="E224" s="31"/>
      <c r="F224" s="31"/>
      <c r="G224" s="31"/>
      <c r="H224" s="31"/>
      <c r="I224" s="22"/>
    </row>
    <row r="225" spans="4:9" ht="18.75" x14ac:dyDescent="0.2">
      <c r="D225" s="49" t="s">
        <v>34</v>
      </c>
      <c r="E225" s="55"/>
      <c r="F225" s="55"/>
      <c r="G225" s="55"/>
      <c r="H225" s="55"/>
      <c r="I225" s="51" t="s">
        <v>35</v>
      </c>
    </row>
    <row r="226" spans="4:9" ht="15.75" x14ac:dyDescent="0.2">
      <c r="D226" s="9" t="s">
        <v>188</v>
      </c>
      <c r="E226" s="24">
        <v>150000000</v>
      </c>
      <c r="F226" s="24">
        <v>150000000</v>
      </c>
      <c r="G226" s="24">
        <v>150000000</v>
      </c>
      <c r="H226" s="24">
        <v>125000000</v>
      </c>
      <c r="I226" s="25" t="s">
        <v>276</v>
      </c>
    </row>
    <row r="227" spans="4:9" ht="15.75" x14ac:dyDescent="0.2">
      <c r="D227" s="12" t="s">
        <v>189</v>
      </c>
      <c r="E227" s="27">
        <v>68370796</v>
      </c>
      <c r="F227" s="27">
        <v>59988116</v>
      </c>
      <c r="G227" s="27">
        <v>52512180</v>
      </c>
      <c r="H227" s="27">
        <v>46109666</v>
      </c>
      <c r="I227" s="28" t="s">
        <v>36</v>
      </c>
    </row>
    <row r="228" spans="4:9" ht="15.75" x14ac:dyDescent="0.2">
      <c r="D228" s="12" t="s">
        <v>37</v>
      </c>
      <c r="E228" s="27">
        <v>22617024</v>
      </c>
      <c r="F228" s="27">
        <v>14272844</v>
      </c>
      <c r="G228" s="27">
        <v>6825322</v>
      </c>
      <c r="H228" s="27">
        <v>15429586</v>
      </c>
      <c r="I228" s="28" t="s">
        <v>190</v>
      </c>
    </row>
    <row r="229" spans="4:9" ht="15.75" x14ac:dyDescent="0.2">
      <c r="D229" s="12" t="s">
        <v>191</v>
      </c>
      <c r="E229" s="27">
        <v>1000000</v>
      </c>
      <c r="F229" s="27">
        <v>700000</v>
      </c>
      <c r="G229" s="27">
        <v>700000</v>
      </c>
      <c r="H229" s="27">
        <v>700000</v>
      </c>
      <c r="I229" s="28" t="s">
        <v>192</v>
      </c>
    </row>
    <row r="230" spans="4:9" ht="15.75" x14ac:dyDescent="0.2">
      <c r="D230" s="12" t="s">
        <v>38</v>
      </c>
      <c r="E230" s="27">
        <v>0</v>
      </c>
      <c r="F230" s="27">
        <v>0</v>
      </c>
      <c r="G230" s="27">
        <v>0</v>
      </c>
      <c r="H230" s="27">
        <v>0</v>
      </c>
      <c r="I230" s="28" t="s">
        <v>193</v>
      </c>
    </row>
    <row r="231" spans="4:9" ht="15.75" x14ac:dyDescent="0.2">
      <c r="D231" s="12" t="s">
        <v>194</v>
      </c>
      <c r="E231" s="27">
        <v>0</v>
      </c>
      <c r="F231" s="27">
        <v>0</v>
      </c>
      <c r="G231" s="27">
        <v>0</v>
      </c>
      <c r="H231" s="27">
        <v>0</v>
      </c>
      <c r="I231" s="28" t="s">
        <v>195</v>
      </c>
    </row>
    <row r="232" spans="4:9" ht="15.75" x14ac:dyDescent="0.2">
      <c r="D232" s="12" t="s">
        <v>39</v>
      </c>
      <c r="E232" s="27">
        <v>0</v>
      </c>
      <c r="F232" s="27">
        <v>0</v>
      </c>
      <c r="G232" s="27">
        <v>0</v>
      </c>
      <c r="H232" s="27">
        <v>0</v>
      </c>
      <c r="I232" s="28" t="s">
        <v>40</v>
      </c>
    </row>
    <row r="233" spans="4:9" ht="15.75" x14ac:dyDescent="0.2">
      <c r="D233" s="12" t="s">
        <v>196</v>
      </c>
      <c r="E233" s="27">
        <v>0</v>
      </c>
      <c r="F233" s="27">
        <v>0</v>
      </c>
      <c r="G233" s="27">
        <v>0</v>
      </c>
      <c r="H233" s="27">
        <v>0</v>
      </c>
      <c r="I233" s="28" t="s">
        <v>41</v>
      </c>
    </row>
    <row r="234" spans="4:9" ht="15.75" x14ac:dyDescent="0.2">
      <c r="D234" s="12" t="s">
        <v>197</v>
      </c>
      <c r="E234" s="27">
        <v>0</v>
      </c>
      <c r="F234" s="27">
        <v>0</v>
      </c>
      <c r="G234" s="27">
        <v>0</v>
      </c>
      <c r="H234" s="27">
        <v>0</v>
      </c>
      <c r="I234" s="28" t="s">
        <v>42</v>
      </c>
    </row>
    <row r="235" spans="4:9" ht="15.75" x14ac:dyDescent="0.2">
      <c r="D235" s="12" t="s">
        <v>198</v>
      </c>
      <c r="E235" s="27">
        <v>608319</v>
      </c>
      <c r="F235" s="27">
        <v>562291</v>
      </c>
      <c r="G235" s="27">
        <v>840612</v>
      </c>
      <c r="H235" s="27">
        <v>467161</v>
      </c>
      <c r="I235" s="28" t="s">
        <v>199</v>
      </c>
    </row>
    <row r="236" spans="4:9" ht="15.75" x14ac:dyDescent="0.2">
      <c r="D236" s="12" t="s">
        <v>124</v>
      </c>
      <c r="E236" s="27">
        <v>22500000</v>
      </c>
      <c r="F236" s="27">
        <v>22500000</v>
      </c>
      <c r="G236" s="27">
        <v>19500000</v>
      </c>
      <c r="H236" s="27">
        <v>18750000</v>
      </c>
      <c r="I236" s="28" t="s">
        <v>122</v>
      </c>
    </row>
    <row r="237" spans="4:9" ht="15.75" x14ac:dyDescent="0.2">
      <c r="D237" s="12" t="s">
        <v>125</v>
      </c>
      <c r="E237" s="27">
        <v>0</v>
      </c>
      <c r="F237" s="27">
        <v>0</v>
      </c>
      <c r="G237" s="27">
        <v>0</v>
      </c>
      <c r="H237" s="27">
        <v>0</v>
      </c>
      <c r="I237" s="28" t="s">
        <v>123</v>
      </c>
    </row>
    <row r="238" spans="4:9" ht="15.75" x14ac:dyDescent="0.2">
      <c r="D238" s="12" t="s">
        <v>200</v>
      </c>
      <c r="E238" s="27">
        <v>77623623</v>
      </c>
      <c r="F238" s="27">
        <v>63131408</v>
      </c>
      <c r="G238" s="27">
        <v>51834410</v>
      </c>
      <c r="H238" s="27">
        <v>49003058</v>
      </c>
      <c r="I238" s="14" t="s">
        <v>277</v>
      </c>
    </row>
    <row r="239" spans="4:9" ht="15.75" x14ac:dyDescent="0.2">
      <c r="D239" s="12" t="s">
        <v>201</v>
      </c>
      <c r="E239" s="27">
        <v>342719762</v>
      </c>
      <c r="F239" s="27">
        <v>311154659</v>
      </c>
      <c r="G239" s="27">
        <v>282212524</v>
      </c>
      <c r="H239" s="27">
        <v>255459471</v>
      </c>
      <c r="I239" s="28" t="s">
        <v>43</v>
      </c>
    </row>
    <row r="240" spans="4:9" ht="15.75" x14ac:dyDescent="0.2">
      <c r="D240" s="45" t="s">
        <v>202</v>
      </c>
      <c r="E240" s="46">
        <v>130070</v>
      </c>
      <c r="F240" s="46">
        <v>1172977</v>
      </c>
      <c r="G240" s="46">
        <v>1084865</v>
      </c>
      <c r="H240" s="46">
        <v>997660</v>
      </c>
      <c r="I240" s="47" t="s">
        <v>203</v>
      </c>
    </row>
    <row r="241" spans="4:9" ht="15.75" x14ac:dyDescent="0.2">
      <c r="D241" s="16" t="s">
        <v>204</v>
      </c>
      <c r="E241" s="29">
        <v>4099519696</v>
      </c>
      <c r="F241" s="29">
        <v>3798991435</v>
      </c>
      <c r="G241" s="29">
        <v>3554739368</v>
      </c>
      <c r="H241" s="29">
        <v>3281638362</v>
      </c>
      <c r="I241" s="30" t="s">
        <v>205</v>
      </c>
    </row>
    <row r="242" spans="4:9" ht="15.75" x14ac:dyDescent="0.25">
      <c r="D242" s="19"/>
      <c r="E242" s="31"/>
      <c r="F242" s="31"/>
      <c r="G242" s="31"/>
      <c r="H242" s="31"/>
      <c r="I242" s="22"/>
    </row>
    <row r="243" spans="4:9" ht="15.75" x14ac:dyDescent="0.25">
      <c r="D243" s="19"/>
      <c r="E243" s="31"/>
      <c r="F243" s="31"/>
      <c r="G243" s="31"/>
      <c r="H243" s="31"/>
      <c r="I243" s="22"/>
    </row>
    <row r="244" spans="4:9" ht="18.75" x14ac:dyDescent="0.2">
      <c r="D244" s="49" t="s">
        <v>120</v>
      </c>
      <c r="E244" s="55"/>
      <c r="F244" s="55"/>
      <c r="G244" s="55"/>
      <c r="H244" s="55"/>
      <c r="I244" s="51" t="s">
        <v>44</v>
      </c>
    </row>
    <row r="245" spans="4:9" ht="15.75" x14ac:dyDescent="0.2">
      <c r="D245" s="9" t="s">
        <v>206</v>
      </c>
      <c r="E245" s="24">
        <v>148057339</v>
      </c>
      <c r="F245" s="24">
        <v>138919246</v>
      </c>
      <c r="G245" s="24">
        <v>132462420</v>
      </c>
      <c r="H245" s="24">
        <v>135305125</v>
      </c>
      <c r="I245" s="25" t="s">
        <v>207</v>
      </c>
    </row>
    <row r="246" spans="4:9" ht="15.75" x14ac:dyDescent="0.2">
      <c r="D246" s="26" t="s">
        <v>208</v>
      </c>
      <c r="E246" s="32">
        <v>404490</v>
      </c>
      <c r="F246" s="32">
        <v>421406</v>
      </c>
      <c r="G246" s="32">
        <v>403337</v>
      </c>
      <c r="H246" s="32">
        <v>373643</v>
      </c>
      <c r="I246" s="33" t="s">
        <v>209</v>
      </c>
    </row>
    <row r="247" spans="4:9" ht="15.75" x14ac:dyDescent="0.2">
      <c r="D247" s="26" t="s">
        <v>210</v>
      </c>
      <c r="E247" s="32">
        <v>2954244</v>
      </c>
      <c r="F247" s="32">
        <v>1273507</v>
      </c>
      <c r="G247" s="32">
        <v>1278272</v>
      </c>
      <c r="H247" s="32">
        <v>1806602</v>
      </c>
      <c r="I247" s="33" t="s">
        <v>211</v>
      </c>
    </row>
    <row r="248" spans="4:9" ht="15.75" x14ac:dyDescent="0.2">
      <c r="D248" s="26" t="s">
        <v>212</v>
      </c>
      <c r="E248" s="32">
        <v>0</v>
      </c>
      <c r="F248" s="32">
        <v>0</v>
      </c>
      <c r="G248" s="32">
        <v>0</v>
      </c>
      <c r="H248" s="32">
        <v>0</v>
      </c>
      <c r="I248" s="33" t="s">
        <v>213</v>
      </c>
    </row>
    <row r="249" spans="4:9" ht="15.75" x14ac:dyDescent="0.2">
      <c r="D249" s="26" t="s">
        <v>214</v>
      </c>
      <c r="E249" s="32">
        <v>315230</v>
      </c>
      <c r="F249" s="32">
        <v>0</v>
      </c>
      <c r="G249" s="32">
        <v>0</v>
      </c>
      <c r="H249" s="32">
        <v>0</v>
      </c>
      <c r="I249" s="33" t="s">
        <v>215</v>
      </c>
    </row>
    <row r="250" spans="4:9" ht="15.75" x14ac:dyDescent="0.2">
      <c r="D250" s="26" t="s">
        <v>216</v>
      </c>
      <c r="E250" s="32">
        <v>997849</v>
      </c>
      <c r="F250" s="32">
        <v>788507</v>
      </c>
      <c r="G250" s="32">
        <v>688807</v>
      </c>
      <c r="H250" s="32">
        <v>776092</v>
      </c>
      <c r="I250" s="33" t="s">
        <v>217</v>
      </c>
    </row>
    <row r="251" spans="4:9" ht="15.75" x14ac:dyDescent="0.2">
      <c r="D251" s="26" t="s">
        <v>218</v>
      </c>
      <c r="E251" s="32">
        <v>4736711</v>
      </c>
      <c r="F251" s="32">
        <v>1098537</v>
      </c>
      <c r="G251" s="32">
        <v>1312418</v>
      </c>
      <c r="H251" s="32">
        <v>1455126</v>
      </c>
      <c r="I251" s="33" t="s">
        <v>285</v>
      </c>
    </row>
    <row r="252" spans="4:9" ht="15.75" x14ac:dyDescent="0.2">
      <c r="D252" s="26" t="s">
        <v>219</v>
      </c>
      <c r="E252" s="32">
        <v>40362962</v>
      </c>
      <c r="F252" s="32">
        <v>34741112</v>
      </c>
      <c r="G252" s="32">
        <v>30051475</v>
      </c>
      <c r="H252" s="32">
        <v>25897458</v>
      </c>
      <c r="I252" s="33" t="s">
        <v>220</v>
      </c>
    </row>
    <row r="253" spans="4:9" ht="15.75" x14ac:dyDescent="0.2">
      <c r="D253" s="26" t="s">
        <v>221</v>
      </c>
      <c r="E253" s="32">
        <v>0</v>
      </c>
      <c r="F253" s="32">
        <v>0</v>
      </c>
      <c r="G253" s="32">
        <v>0</v>
      </c>
      <c r="H253" s="32">
        <v>0</v>
      </c>
      <c r="I253" s="33" t="s">
        <v>222</v>
      </c>
    </row>
    <row r="254" spans="4:9" ht="15.75" x14ac:dyDescent="0.2">
      <c r="D254" s="26" t="s">
        <v>223</v>
      </c>
      <c r="E254" s="32">
        <v>0</v>
      </c>
      <c r="F254" s="32">
        <v>0</v>
      </c>
      <c r="G254" s="32">
        <v>0</v>
      </c>
      <c r="H254" s="32">
        <v>0</v>
      </c>
      <c r="I254" s="33" t="s">
        <v>224</v>
      </c>
    </row>
    <row r="255" spans="4:9" ht="15.75" x14ac:dyDescent="0.2">
      <c r="D255" s="26" t="s">
        <v>225</v>
      </c>
      <c r="E255" s="32">
        <v>116491</v>
      </c>
      <c r="F255" s="32">
        <v>148323</v>
      </c>
      <c r="G255" s="32">
        <v>183560</v>
      </c>
      <c r="H255" s="32">
        <v>479125</v>
      </c>
      <c r="I255" s="33" t="s">
        <v>226</v>
      </c>
    </row>
    <row r="256" spans="4:9" ht="15.75" x14ac:dyDescent="0.2">
      <c r="D256" s="26" t="s">
        <v>227</v>
      </c>
      <c r="E256" s="32">
        <v>0</v>
      </c>
      <c r="F256" s="32">
        <v>0</v>
      </c>
      <c r="G256" s="32">
        <v>0</v>
      </c>
      <c r="H256" s="32">
        <v>0</v>
      </c>
      <c r="I256" s="33" t="s">
        <v>286</v>
      </c>
    </row>
    <row r="257" spans="4:9" ht="15.75" x14ac:dyDescent="0.2">
      <c r="D257" s="26" t="s">
        <v>228</v>
      </c>
      <c r="E257" s="32">
        <v>2139889</v>
      </c>
      <c r="F257" s="32">
        <v>2111037</v>
      </c>
      <c r="G257" s="32">
        <v>1970868</v>
      </c>
      <c r="H257" s="32">
        <v>1571517</v>
      </c>
      <c r="I257" s="33" t="s">
        <v>229</v>
      </c>
    </row>
    <row r="258" spans="4:9" ht="15.75" x14ac:dyDescent="0.2">
      <c r="D258" s="26" t="s">
        <v>230</v>
      </c>
      <c r="E258" s="32">
        <v>609411</v>
      </c>
      <c r="F258" s="32">
        <v>399259</v>
      </c>
      <c r="G258" s="32">
        <v>1154468</v>
      </c>
      <c r="H258" s="32">
        <v>657921</v>
      </c>
      <c r="I258" s="33" t="s">
        <v>231</v>
      </c>
    </row>
    <row r="259" spans="4:9" ht="15.75" x14ac:dyDescent="0.2">
      <c r="D259" s="26" t="s">
        <v>109</v>
      </c>
      <c r="E259" s="32">
        <v>0</v>
      </c>
      <c r="F259" s="32">
        <v>0</v>
      </c>
      <c r="G259" s="32">
        <v>0</v>
      </c>
      <c r="H259" s="32">
        <v>0</v>
      </c>
      <c r="I259" s="33" t="s">
        <v>287</v>
      </c>
    </row>
    <row r="260" spans="4:9" ht="15.75" x14ac:dyDescent="0.2">
      <c r="D260" s="26" t="s">
        <v>232</v>
      </c>
      <c r="E260" s="32">
        <v>200694616</v>
      </c>
      <c r="F260" s="32">
        <v>179900934</v>
      </c>
      <c r="G260" s="32">
        <v>169505625</v>
      </c>
      <c r="H260" s="32">
        <v>179900934</v>
      </c>
      <c r="I260" s="33" t="s">
        <v>233</v>
      </c>
    </row>
    <row r="261" spans="4:9" ht="15.75" x14ac:dyDescent="0.2">
      <c r="D261" s="26" t="s">
        <v>234</v>
      </c>
      <c r="E261" s="32">
        <v>-52582840</v>
      </c>
      <c r="F261" s="32">
        <v>-48077761</v>
      </c>
      <c r="G261" s="32">
        <v>-47669874</v>
      </c>
      <c r="H261" s="32">
        <v>-52130109</v>
      </c>
      <c r="I261" s="33" t="s">
        <v>235</v>
      </c>
    </row>
    <row r="262" spans="4:9" ht="15.75" x14ac:dyDescent="0.2">
      <c r="D262" s="26" t="s">
        <v>236</v>
      </c>
      <c r="E262" s="32">
        <v>-2132391</v>
      </c>
      <c r="F262" s="32">
        <v>-2014582</v>
      </c>
      <c r="G262" s="32">
        <v>-1871501</v>
      </c>
      <c r="H262" s="32">
        <v>-1496839</v>
      </c>
      <c r="I262" s="33" t="s">
        <v>237</v>
      </c>
    </row>
    <row r="263" spans="4:9" ht="15.75" x14ac:dyDescent="0.2">
      <c r="D263" s="26" t="s">
        <v>238</v>
      </c>
      <c r="E263" s="32">
        <v>-7498</v>
      </c>
      <c r="F263" s="32">
        <v>-96455</v>
      </c>
      <c r="G263" s="32">
        <v>-99367</v>
      </c>
      <c r="H263" s="32">
        <v>-74678</v>
      </c>
      <c r="I263" s="33" t="s">
        <v>239</v>
      </c>
    </row>
    <row r="264" spans="4:9" ht="15.75" x14ac:dyDescent="0.2">
      <c r="D264" s="26" t="s">
        <v>240</v>
      </c>
      <c r="E264" s="32">
        <v>-609411</v>
      </c>
      <c r="F264" s="32">
        <v>-399259</v>
      </c>
      <c r="G264" s="32">
        <v>-1154468</v>
      </c>
      <c r="H264" s="32">
        <v>-657921</v>
      </c>
      <c r="I264" s="33" t="s">
        <v>231</v>
      </c>
    </row>
    <row r="265" spans="4:9" ht="15.75" x14ac:dyDescent="0.2">
      <c r="D265" s="26" t="s">
        <v>241</v>
      </c>
      <c r="E265" s="32">
        <v>-19794532</v>
      </c>
      <c r="F265" s="32">
        <v>-17739064</v>
      </c>
      <c r="G265" s="32">
        <v>-24957043</v>
      </c>
      <c r="H265" s="32">
        <v>-16609317</v>
      </c>
      <c r="I265" s="33" t="s">
        <v>242</v>
      </c>
    </row>
    <row r="266" spans="4:9" ht="15.75" x14ac:dyDescent="0.2">
      <c r="D266" s="26" t="s">
        <v>243</v>
      </c>
      <c r="E266" s="32">
        <v>0</v>
      </c>
      <c r="F266" s="32">
        <v>0</v>
      </c>
      <c r="G266" s="32">
        <v>0</v>
      </c>
      <c r="H266" s="32">
        <v>0</v>
      </c>
      <c r="I266" s="33" t="s">
        <v>288</v>
      </c>
    </row>
    <row r="267" spans="4:9" ht="15.75" x14ac:dyDescent="0.2">
      <c r="D267" s="26" t="s">
        <v>244</v>
      </c>
      <c r="E267" s="32">
        <v>125567944</v>
      </c>
      <c r="F267" s="32">
        <v>111573813</v>
      </c>
      <c r="G267" s="32">
        <v>93753372</v>
      </c>
      <c r="H267" s="32">
        <v>97353745</v>
      </c>
      <c r="I267" s="33" t="s">
        <v>278</v>
      </c>
    </row>
    <row r="268" spans="4:9" ht="15.75" x14ac:dyDescent="0.2">
      <c r="D268" s="12" t="s">
        <v>245</v>
      </c>
      <c r="E268" s="27">
        <v>268683</v>
      </c>
      <c r="F268" s="27">
        <v>172630</v>
      </c>
      <c r="G268" s="27">
        <v>205265</v>
      </c>
      <c r="H268" s="27">
        <v>188092</v>
      </c>
      <c r="I268" s="28" t="s">
        <v>246</v>
      </c>
    </row>
    <row r="269" spans="4:9" ht="15.75" x14ac:dyDescent="0.2">
      <c r="D269" s="12" t="s">
        <v>247</v>
      </c>
      <c r="E269" s="27">
        <v>1675677</v>
      </c>
      <c r="F269" s="27">
        <v>778521</v>
      </c>
      <c r="G269" s="27">
        <v>2173675</v>
      </c>
      <c r="H269" s="27">
        <v>847986</v>
      </c>
      <c r="I269" s="28" t="s">
        <v>279</v>
      </c>
    </row>
    <row r="270" spans="4:9" ht="15.75" x14ac:dyDescent="0.2">
      <c r="D270" s="12" t="s">
        <v>248</v>
      </c>
      <c r="E270" s="27">
        <v>55554</v>
      </c>
      <c r="F270" s="27">
        <v>34324</v>
      </c>
      <c r="G270" s="27">
        <v>7111</v>
      </c>
      <c r="H270" s="27">
        <v>0</v>
      </c>
      <c r="I270" s="28" t="s">
        <v>280</v>
      </c>
    </row>
    <row r="271" spans="4:9" ht="15.75" x14ac:dyDescent="0.2">
      <c r="D271" s="12" t="s">
        <v>249</v>
      </c>
      <c r="E271" s="27">
        <v>1838963</v>
      </c>
      <c r="F271" s="27">
        <v>2191995</v>
      </c>
      <c r="G271" s="27">
        <v>2191191</v>
      </c>
      <c r="H271" s="27">
        <v>2043928</v>
      </c>
      <c r="I271" s="28" t="s">
        <v>250</v>
      </c>
    </row>
    <row r="272" spans="4:9" ht="15.75" x14ac:dyDescent="0.2">
      <c r="D272" s="12" t="s">
        <v>251</v>
      </c>
      <c r="E272" s="27">
        <v>18816158</v>
      </c>
      <c r="F272" s="27">
        <v>17954054</v>
      </c>
      <c r="G272" s="27">
        <v>13053866</v>
      </c>
      <c r="H272" s="27">
        <v>11963516</v>
      </c>
      <c r="I272" s="28" t="s">
        <v>252</v>
      </c>
    </row>
    <row r="273" spans="4:9" ht="15.75" x14ac:dyDescent="0.2">
      <c r="D273" s="12" t="s">
        <v>253</v>
      </c>
      <c r="E273" s="27">
        <v>1368314</v>
      </c>
      <c r="F273" s="27">
        <v>1772666</v>
      </c>
      <c r="G273" s="27">
        <v>4344935</v>
      </c>
      <c r="H273" s="27">
        <v>3738886</v>
      </c>
      <c r="I273" s="28" t="s">
        <v>103</v>
      </c>
    </row>
    <row r="274" spans="4:9" ht="15.75" x14ac:dyDescent="0.2">
      <c r="D274" s="12" t="s">
        <v>254</v>
      </c>
      <c r="E274" s="27">
        <v>149591293</v>
      </c>
      <c r="F274" s="27">
        <v>134478003</v>
      </c>
      <c r="G274" s="27">
        <v>115729415</v>
      </c>
      <c r="H274" s="27">
        <v>116136153</v>
      </c>
      <c r="I274" s="28" t="s">
        <v>104</v>
      </c>
    </row>
    <row r="275" spans="4:9" ht="15.75" x14ac:dyDescent="0.2">
      <c r="D275" s="12" t="s">
        <v>108</v>
      </c>
      <c r="E275" s="27">
        <v>34993012</v>
      </c>
      <c r="F275" s="27">
        <v>32452148</v>
      </c>
      <c r="G275" s="27">
        <v>30916256</v>
      </c>
      <c r="H275" s="27">
        <v>31161881</v>
      </c>
      <c r="I275" s="28" t="s">
        <v>105</v>
      </c>
    </row>
    <row r="276" spans="4:9" ht="15.75" x14ac:dyDescent="0.2">
      <c r="D276" s="12" t="s">
        <v>255</v>
      </c>
      <c r="E276" s="27">
        <v>9143961</v>
      </c>
      <c r="F276" s="27">
        <v>9042325</v>
      </c>
      <c r="G276" s="27">
        <v>5038710</v>
      </c>
      <c r="H276" s="27">
        <v>4162319</v>
      </c>
      <c r="I276" s="28" t="s">
        <v>256</v>
      </c>
    </row>
    <row r="277" spans="4:9" ht="15.75" x14ac:dyDescent="0.2">
      <c r="D277" s="12" t="s">
        <v>109</v>
      </c>
      <c r="E277" s="27">
        <v>20927524</v>
      </c>
      <c r="F277" s="27">
        <v>17924171</v>
      </c>
      <c r="G277" s="27">
        <v>15599303</v>
      </c>
      <c r="H277" s="27">
        <v>14464135</v>
      </c>
      <c r="I277" s="28" t="s">
        <v>107</v>
      </c>
    </row>
    <row r="278" spans="4:9" ht="15.75" x14ac:dyDescent="0.2">
      <c r="D278" s="12" t="s">
        <v>257</v>
      </c>
      <c r="E278" s="27">
        <v>0</v>
      </c>
      <c r="F278" s="27">
        <v>0</v>
      </c>
      <c r="G278" s="27">
        <v>0</v>
      </c>
      <c r="H278" s="27">
        <v>0</v>
      </c>
      <c r="I278" s="28" t="s">
        <v>258</v>
      </c>
    </row>
    <row r="279" spans="4:9" ht="15.75" x14ac:dyDescent="0.2">
      <c r="D279" s="12" t="s">
        <v>259</v>
      </c>
      <c r="E279" s="27">
        <v>0</v>
      </c>
      <c r="F279" s="27">
        <v>0</v>
      </c>
      <c r="G279" s="59">
        <v>0</v>
      </c>
      <c r="H279" s="59">
        <v>0</v>
      </c>
      <c r="I279" s="28" t="s">
        <v>260</v>
      </c>
    </row>
    <row r="280" spans="4:9" ht="15.75" x14ac:dyDescent="0.2">
      <c r="D280" s="12" t="s">
        <v>261</v>
      </c>
      <c r="E280" s="27">
        <v>0</v>
      </c>
      <c r="F280" s="27">
        <v>0</v>
      </c>
      <c r="G280" s="27">
        <v>0</v>
      </c>
      <c r="H280" s="27">
        <v>0</v>
      </c>
      <c r="I280" s="28" t="s">
        <v>262</v>
      </c>
    </row>
    <row r="281" spans="4:9" ht="15.75" x14ac:dyDescent="0.2">
      <c r="D281" s="12" t="s">
        <v>168</v>
      </c>
      <c r="E281" s="27">
        <v>700000</v>
      </c>
      <c r="F281" s="27">
        <v>300000</v>
      </c>
      <c r="G281" s="27">
        <v>150000</v>
      </c>
      <c r="H281" s="27">
        <v>1600000</v>
      </c>
      <c r="I281" s="28" t="s">
        <v>169</v>
      </c>
    </row>
    <row r="282" spans="4:9" ht="15.75" x14ac:dyDescent="0.2">
      <c r="D282" s="12" t="s">
        <v>110</v>
      </c>
      <c r="E282" s="27">
        <v>65764497</v>
      </c>
      <c r="F282" s="27">
        <v>59718644</v>
      </c>
      <c r="G282" s="27">
        <v>51704269</v>
      </c>
      <c r="H282" s="27">
        <v>51388335</v>
      </c>
      <c r="I282" s="28" t="s">
        <v>106</v>
      </c>
    </row>
    <row r="283" spans="4:9" ht="15.75" x14ac:dyDescent="0.2">
      <c r="D283" s="12" t="s">
        <v>263</v>
      </c>
      <c r="E283" s="27">
        <v>83826796</v>
      </c>
      <c r="F283" s="27">
        <v>74759359</v>
      </c>
      <c r="G283" s="27">
        <v>64025146</v>
      </c>
      <c r="H283" s="27">
        <v>64747818</v>
      </c>
      <c r="I283" s="28" t="s">
        <v>264</v>
      </c>
    </row>
    <row r="284" spans="4:9" ht="15.75" x14ac:dyDescent="0.2">
      <c r="D284" s="12" t="s">
        <v>265</v>
      </c>
      <c r="E284" s="27">
        <v>29728858</v>
      </c>
      <c r="F284" s="27">
        <v>25964620</v>
      </c>
      <c r="G284" s="27">
        <v>18842331</v>
      </c>
      <c r="H284" s="27">
        <v>19574412</v>
      </c>
      <c r="I284" s="28" t="s">
        <v>266</v>
      </c>
    </row>
    <row r="285" spans="4:9" ht="15.75" x14ac:dyDescent="0.2">
      <c r="D285" s="12" t="s">
        <v>267</v>
      </c>
      <c r="E285" s="27">
        <v>0</v>
      </c>
      <c r="F285" s="27">
        <v>0</v>
      </c>
      <c r="G285" s="27">
        <v>0</v>
      </c>
      <c r="H285" s="27">
        <v>0</v>
      </c>
      <c r="I285" s="28" t="s">
        <v>45</v>
      </c>
    </row>
    <row r="286" spans="4:9" ht="15.75" x14ac:dyDescent="0.2">
      <c r="D286" s="12" t="s">
        <v>268</v>
      </c>
      <c r="E286" s="27">
        <v>0</v>
      </c>
      <c r="F286" s="27">
        <v>0</v>
      </c>
      <c r="G286" s="27">
        <v>0</v>
      </c>
      <c r="H286" s="27">
        <v>0</v>
      </c>
      <c r="I286" s="28" t="s">
        <v>46</v>
      </c>
    </row>
    <row r="287" spans="4:9" ht="15.75" x14ac:dyDescent="0.2">
      <c r="D287" s="12" t="s">
        <v>111</v>
      </c>
      <c r="E287" s="27">
        <v>78863</v>
      </c>
      <c r="F287" s="27">
        <v>74283</v>
      </c>
      <c r="G287" s="27">
        <v>53440</v>
      </c>
      <c r="H287" s="27">
        <v>67103</v>
      </c>
      <c r="I287" s="28" t="s">
        <v>269</v>
      </c>
    </row>
    <row r="288" spans="4:9" ht="15.75" x14ac:dyDescent="0.2">
      <c r="D288" s="12" t="s">
        <v>270</v>
      </c>
      <c r="E288" s="27">
        <v>54019075</v>
      </c>
      <c r="F288" s="27">
        <v>48720456</v>
      </c>
      <c r="G288" s="27">
        <v>45129375</v>
      </c>
      <c r="H288" s="27">
        <v>45106303</v>
      </c>
      <c r="I288" s="28" t="s">
        <v>271</v>
      </c>
    </row>
    <row r="289" spans="4:9" ht="15.75" x14ac:dyDescent="0.2">
      <c r="D289" s="45" t="s">
        <v>272</v>
      </c>
      <c r="E289" s="27">
        <v>0</v>
      </c>
      <c r="F289" s="27">
        <v>0</v>
      </c>
      <c r="G289" s="27">
        <v>0</v>
      </c>
      <c r="H289" s="27">
        <v>0</v>
      </c>
      <c r="I289" s="47" t="s">
        <v>121</v>
      </c>
    </row>
    <row r="290" spans="4:9" ht="15.75" x14ac:dyDescent="0.2">
      <c r="D290" s="16" t="s">
        <v>273</v>
      </c>
      <c r="E290" s="29">
        <v>54019075</v>
      </c>
      <c r="F290" s="29">
        <v>48720456</v>
      </c>
      <c r="G290" s="29">
        <v>45129375</v>
      </c>
      <c r="H290" s="29">
        <v>45106303</v>
      </c>
      <c r="I290" s="30" t="s">
        <v>274</v>
      </c>
    </row>
    <row r="291" spans="4:9" ht="15.75" x14ac:dyDescent="0.25">
      <c r="D291" s="19"/>
      <c r="E291" s="31"/>
      <c r="F291" s="31"/>
      <c r="G291" s="31"/>
      <c r="H291" s="31"/>
      <c r="I291" s="22"/>
    </row>
    <row r="292" spans="4:9" ht="15.75" x14ac:dyDescent="0.25">
      <c r="D292" s="19"/>
      <c r="E292" s="31"/>
      <c r="F292" s="31"/>
      <c r="G292" s="31"/>
      <c r="H292" s="31"/>
      <c r="I292" s="22"/>
    </row>
    <row r="293" spans="4:9" ht="18.75" x14ac:dyDescent="0.2">
      <c r="D293" s="49" t="s">
        <v>47</v>
      </c>
      <c r="E293" s="56"/>
      <c r="F293" s="56"/>
      <c r="G293" s="56"/>
      <c r="H293" s="56"/>
      <c r="I293" s="51" t="s">
        <v>48</v>
      </c>
    </row>
    <row r="294" spans="4:9" ht="15.75" x14ac:dyDescent="0.2">
      <c r="D294" s="9" t="s">
        <v>49</v>
      </c>
      <c r="E294" s="58">
        <v>935103162</v>
      </c>
      <c r="F294" s="58">
        <v>1100627660</v>
      </c>
      <c r="G294" s="58">
        <v>922325283</v>
      </c>
      <c r="H294" s="58">
        <v>711559076</v>
      </c>
      <c r="I294" s="25" t="s">
        <v>50</v>
      </c>
    </row>
    <row r="295" spans="4:9" ht="15.75" x14ac:dyDescent="0.2">
      <c r="D295" s="12" t="s">
        <v>51</v>
      </c>
      <c r="E295" s="59">
        <v>91994279</v>
      </c>
      <c r="F295" s="59">
        <v>-215384968</v>
      </c>
      <c r="G295" s="59">
        <v>67226452</v>
      </c>
      <c r="H295" s="59">
        <v>69011972</v>
      </c>
      <c r="I295" s="28" t="s">
        <v>52</v>
      </c>
    </row>
    <row r="296" spans="4:9" ht="15.75" x14ac:dyDescent="0.2">
      <c r="D296" s="12" t="s">
        <v>53</v>
      </c>
      <c r="E296" s="59">
        <v>-48733776</v>
      </c>
      <c r="F296" s="59">
        <v>-44542332</v>
      </c>
      <c r="G296" s="59">
        <v>-12810127</v>
      </c>
      <c r="H296" s="59">
        <v>25354301</v>
      </c>
      <c r="I296" s="28" t="s">
        <v>54</v>
      </c>
    </row>
    <row r="297" spans="4:9" ht="15.75" x14ac:dyDescent="0.2">
      <c r="D297" s="12" t="s">
        <v>55</v>
      </c>
      <c r="E297" s="59">
        <v>144236123</v>
      </c>
      <c r="F297" s="59">
        <v>92996670</v>
      </c>
      <c r="G297" s="59">
        <v>122468405</v>
      </c>
      <c r="H297" s="59">
        <v>115083063</v>
      </c>
      <c r="I297" s="28" t="s">
        <v>56</v>
      </c>
    </row>
    <row r="298" spans="4:9" ht="15.75" x14ac:dyDescent="0.2">
      <c r="D298" s="12" t="s">
        <v>57</v>
      </c>
      <c r="E298" s="59">
        <v>1072271</v>
      </c>
      <c r="F298" s="59">
        <v>1406132</v>
      </c>
      <c r="G298" s="59">
        <v>1417647</v>
      </c>
      <c r="H298" s="59">
        <v>1316871</v>
      </c>
      <c r="I298" s="28" t="s">
        <v>58</v>
      </c>
    </row>
    <row r="299" spans="4:9" ht="15.75" x14ac:dyDescent="0.2">
      <c r="D299" s="16" t="s">
        <v>59</v>
      </c>
      <c r="E299" s="60">
        <v>1123672059</v>
      </c>
      <c r="F299" s="60">
        <v>935103162</v>
      </c>
      <c r="G299" s="60">
        <v>1100627660</v>
      </c>
      <c r="H299" s="60">
        <v>922325283</v>
      </c>
      <c r="I299" s="30" t="s">
        <v>60</v>
      </c>
    </row>
    <row r="300" spans="4:9" ht="15.75" x14ac:dyDescent="0.2">
      <c r="D300" s="19"/>
    </row>
    <row r="301" spans="4:9" ht="15.75" x14ac:dyDescent="0.2">
      <c r="D301" s="19"/>
    </row>
    <row r="302" spans="4:9" ht="15.75" x14ac:dyDescent="0.2">
      <c r="D302" s="5" t="s">
        <v>291</v>
      </c>
      <c r="E302" s="5"/>
      <c r="F302" s="5"/>
      <c r="G302" s="57">
        <v>111006</v>
      </c>
      <c r="H302" s="57"/>
      <c r="I302" s="6" t="s">
        <v>292</v>
      </c>
    </row>
    <row r="304" spans="4:9" ht="18.75" x14ac:dyDescent="0.2">
      <c r="D304" s="49" t="s">
        <v>119</v>
      </c>
      <c r="E304" s="50">
        <v>2016</v>
      </c>
      <c r="F304" s="50">
        <v>2015</v>
      </c>
      <c r="G304" s="50">
        <v>2014</v>
      </c>
      <c r="H304" s="50">
        <v>2013</v>
      </c>
      <c r="I304" s="48" t="s">
        <v>0</v>
      </c>
    </row>
    <row r="305" spans="4:9" ht="15.75" x14ac:dyDescent="0.2">
      <c r="D305" s="9" t="s">
        <v>1</v>
      </c>
      <c r="E305" s="10">
        <v>1</v>
      </c>
      <c r="F305" s="10">
        <v>1</v>
      </c>
      <c r="G305" s="10">
        <v>1</v>
      </c>
      <c r="H305" s="10">
        <v>1</v>
      </c>
      <c r="I305" s="11" t="s">
        <v>2</v>
      </c>
    </row>
    <row r="306" spans="4:9" ht="15.75" x14ac:dyDescent="0.2">
      <c r="D306" s="12" t="s">
        <v>3</v>
      </c>
      <c r="E306" s="13">
        <v>1.28</v>
      </c>
      <c r="F306" s="13">
        <v>1.07</v>
      </c>
      <c r="G306" s="13">
        <v>0.95</v>
      </c>
      <c r="H306" s="13">
        <v>0.84</v>
      </c>
      <c r="I306" s="14" t="s">
        <v>4</v>
      </c>
    </row>
    <row r="307" spans="4:9" ht="15.75" x14ac:dyDescent="0.2">
      <c r="D307" s="12" t="s">
        <v>5</v>
      </c>
      <c r="E307" s="15">
        <v>16806393.66</v>
      </c>
      <c r="F307" s="15">
        <v>7351057</v>
      </c>
      <c r="G307" s="15">
        <v>24055621</v>
      </c>
      <c r="H307" s="15">
        <v>11660194</v>
      </c>
      <c r="I307" s="14" t="s">
        <v>6</v>
      </c>
    </row>
    <row r="308" spans="4:9" ht="15.75" x14ac:dyDescent="0.2">
      <c r="D308" s="12" t="s">
        <v>7</v>
      </c>
      <c r="E308" s="15">
        <v>13572237</v>
      </c>
      <c r="F308" s="15">
        <v>7303251</v>
      </c>
      <c r="G308" s="15">
        <v>26917825</v>
      </c>
      <c r="H308" s="15">
        <v>12669180</v>
      </c>
      <c r="I308" s="14" t="s">
        <v>8</v>
      </c>
    </row>
    <row r="309" spans="4:9" ht="15.75" x14ac:dyDescent="0.2">
      <c r="D309" s="12" t="s">
        <v>9</v>
      </c>
      <c r="E309" s="15">
        <v>9277</v>
      </c>
      <c r="F309" s="15">
        <v>4326</v>
      </c>
      <c r="G309" s="15">
        <v>9310</v>
      </c>
      <c r="H309" s="15">
        <v>5612</v>
      </c>
      <c r="I309" s="14" t="s">
        <v>10</v>
      </c>
    </row>
    <row r="310" spans="4:9" ht="15.75" x14ac:dyDescent="0.2">
      <c r="D310" s="12" t="s">
        <v>11</v>
      </c>
      <c r="E310" s="15">
        <v>100000000</v>
      </c>
      <c r="F310" s="15">
        <v>100000000</v>
      </c>
      <c r="G310" s="15">
        <v>100000000</v>
      </c>
      <c r="H310" s="15">
        <v>100000000</v>
      </c>
      <c r="I310" s="14" t="s">
        <v>12</v>
      </c>
    </row>
    <row r="311" spans="4:9" ht="15.75" x14ac:dyDescent="0.2">
      <c r="D311" s="12" t="s">
        <v>13</v>
      </c>
      <c r="E311" s="15">
        <v>128000000</v>
      </c>
      <c r="F311" s="15">
        <v>107000000</v>
      </c>
      <c r="G311" s="15">
        <v>95000000</v>
      </c>
      <c r="H311" s="15">
        <v>84000000</v>
      </c>
      <c r="I311" s="14" t="s">
        <v>14</v>
      </c>
    </row>
    <row r="312" spans="4:9" ht="15.75" x14ac:dyDescent="0.2">
      <c r="D312" s="16" t="s">
        <v>15</v>
      </c>
      <c r="E312" s="17">
        <v>42735</v>
      </c>
      <c r="F312" s="17">
        <v>42369</v>
      </c>
      <c r="G312" s="17">
        <v>42004</v>
      </c>
      <c r="H312" s="17">
        <v>41639</v>
      </c>
      <c r="I312" s="18" t="s">
        <v>16</v>
      </c>
    </row>
    <row r="313" spans="4:9" ht="15.75" x14ac:dyDescent="0.25">
      <c r="D313" s="19"/>
      <c r="E313" s="20"/>
      <c r="F313" s="20"/>
      <c r="G313" s="20"/>
      <c r="H313" s="20"/>
      <c r="I313" s="21"/>
    </row>
    <row r="314" spans="4:9" ht="15.75" x14ac:dyDescent="0.25">
      <c r="E314" s="20"/>
      <c r="F314" s="20"/>
      <c r="G314" s="20"/>
      <c r="H314" s="20"/>
      <c r="I314" s="22"/>
    </row>
    <row r="315" spans="4:9" ht="18.75" x14ac:dyDescent="0.2">
      <c r="D315" s="49" t="s">
        <v>17</v>
      </c>
      <c r="E315" s="52"/>
      <c r="F315" s="52"/>
      <c r="G315" s="52"/>
      <c r="H315" s="52"/>
      <c r="I315" s="51" t="s">
        <v>18</v>
      </c>
    </row>
    <row r="316" spans="4:9" ht="15.75" x14ac:dyDescent="0.2">
      <c r="D316" s="9" t="s">
        <v>128</v>
      </c>
      <c r="E316" s="24">
        <v>204028359</v>
      </c>
      <c r="F316" s="24">
        <v>219736734</v>
      </c>
      <c r="G316" s="24">
        <v>137179320</v>
      </c>
      <c r="H316" s="24">
        <v>112003406</v>
      </c>
      <c r="I316" s="25" t="s">
        <v>129</v>
      </c>
    </row>
    <row r="317" spans="4:9" ht="15.75" x14ac:dyDescent="0.2">
      <c r="D317" s="26" t="s">
        <v>130</v>
      </c>
      <c r="E317" s="27">
        <v>5644597</v>
      </c>
      <c r="F317" s="27">
        <v>3962594</v>
      </c>
      <c r="G317" s="27">
        <v>3198303</v>
      </c>
      <c r="H317" s="27">
        <v>3862588</v>
      </c>
      <c r="I317" s="28" t="s">
        <v>131</v>
      </c>
    </row>
    <row r="318" spans="4:9" ht="15.75" x14ac:dyDescent="0.2">
      <c r="D318" s="12" t="s">
        <v>132</v>
      </c>
      <c r="E318" s="27">
        <v>26717327</v>
      </c>
      <c r="F318" s="27">
        <v>5848336</v>
      </c>
      <c r="G318" s="27">
        <v>16147487</v>
      </c>
      <c r="H318" s="27">
        <v>0</v>
      </c>
      <c r="I318" s="28" t="s">
        <v>133</v>
      </c>
    </row>
    <row r="319" spans="4:9" ht="15.75" x14ac:dyDescent="0.2">
      <c r="D319" s="12" t="s">
        <v>134</v>
      </c>
      <c r="E319" s="27">
        <v>0</v>
      </c>
      <c r="F319" s="27">
        <v>0</v>
      </c>
      <c r="G319" s="27">
        <v>0</v>
      </c>
      <c r="H319" s="27">
        <v>0</v>
      </c>
      <c r="I319" s="28" t="s">
        <v>135</v>
      </c>
    </row>
    <row r="320" spans="4:9" ht="15.75" x14ac:dyDescent="0.2">
      <c r="D320" s="12" t="s">
        <v>136</v>
      </c>
      <c r="E320" s="27">
        <v>378337528</v>
      </c>
      <c r="F320" s="27">
        <v>309010003</v>
      </c>
      <c r="G320" s="27">
        <v>291822562</v>
      </c>
      <c r="H320" s="27">
        <v>236996523</v>
      </c>
      <c r="I320" s="28" t="s">
        <v>137</v>
      </c>
    </row>
    <row r="321" spans="4:9" ht="15.75" x14ac:dyDescent="0.2">
      <c r="D321" s="12" t="s">
        <v>138</v>
      </c>
      <c r="E321" s="27">
        <v>0</v>
      </c>
      <c r="F321" s="27">
        <v>0</v>
      </c>
      <c r="G321" s="27">
        <v>0</v>
      </c>
      <c r="H321" s="27">
        <v>0</v>
      </c>
      <c r="I321" s="28" t="s">
        <v>139</v>
      </c>
    </row>
    <row r="322" spans="4:9" ht="15.75" x14ac:dyDescent="0.2">
      <c r="D322" s="12" t="s">
        <v>140</v>
      </c>
      <c r="E322" s="27">
        <v>223743971</v>
      </c>
      <c r="F322" s="27">
        <v>203357885</v>
      </c>
      <c r="G322" s="27">
        <v>166825519</v>
      </c>
      <c r="H322" s="27">
        <v>143187633</v>
      </c>
      <c r="I322" s="28" t="s">
        <v>141</v>
      </c>
    </row>
    <row r="323" spans="4:9" ht="15.75" x14ac:dyDescent="0.2">
      <c r="D323" s="12" t="s">
        <v>142</v>
      </c>
      <c r="E323" s="27">
        <v>47428</v>
      </c>
      <c r="F323" s="27">
        <v>104077</v>
      </c>
      <c r="G323" s="27">
        <v>124045</v>
      </c>
      <c r="H323" s="27">
        <v>183783</v>
      </c>
      <c r="I323" s="14" t="s">
        <v>143</v>
      </c>
    </row>
    <row r="324" spans="4:9" ht="15.75" x14ac:dyDescent="0.2">
      <c r="D324" s="12" t="s">
        <v>144</v>
      </c>
      <c r="E324" s="27">
        <v>0</v>
      </c>
      <c r="F324" s="27">
        <v>0</v>
      </c>
      <c r="G324" s="27">
        <v>0</v>
      </c>
      <c r="H324" s="27">
        <v>0</v>
      </c>
      <c r="I324" s="28" t="s">
        <v>145</v>
      </c>
    </row>
    <row r="325" spans="4:9" ht="31.5" x14ac:dyDescent="0.2">
      <c r="D325" s="61" t="s">
        <v>146</v>
      </c>
      <c r="E325" s="27">
        <v>22074538</v>
      </c>
      <c r="F325" s="27">
        <v>7739176</v>
      </c>
      <c r="G325" s="27">
        <v>6319392</v>
      </c>
      <c r="H325" s="27">
        <v>1141307</v>
      </c>
      <c r="I325" s="28" t="s">
        <v>147</v>
      </c>
    </row>
    <row r="326" spans="4:9" ht="15.75" x14ac:dyDescent="0.2">
      <c r="D326" s="12" t="s">
        <v>148</v>
      </c>
      <c r="E326" s="27">
        <v>27439000</v>
      </c>
      <c r="F326" s="27">
        <v>0</v>
      </c>
      <c r="G326" s="27">
        <v>0</v>
      </c>
      <c r="H326" s="27">
        <v>0</v>
      </c>
      <c r="I326" s="28" t="s">
        <v>284</v>
      </c>
    </row>
    <row r="327" spans="4:9" ht="15.75" x14ac:dyDescent="0.2">
      <c r="D327" s="12" t="s">
        <v>149</v>
      </c>
      <c r="E327" s="27">
        <v>0</v>
      </c>
      <c r="F327" s="27">
        <v>487021</v>
      </c>
      <c r="G327" s="27">
        <v>1213803</v>
      </c>
      <c r="H327" s="27">
        <v>424854</v>
      </c>
      <c r="I327" s="28" t="s">
        <v>150</v>
      </c>
    </row>
    <row r="328" spans="4:9" ht="15.75" x14ac:dyDescent="0.2">
      <c r="D328" s="12" t="s">
        <v>151</v>
      </c>
      <c r="E328" s="27">
        <v>509660</v>
      </c>
      <c r="F328" s="27">
        <v>0</v>
      </c>
      <c r="G328" s="27">
        <v>0</v>
      </c>
      <c r="H328" s="27">
        <v>0</v>
      </c>
      <c r="I328" s="28" t="s">
        <v>152</v>
      </c>
    </row>
    <row r="329" spans="4:9" ht="15.75" x14ac:dyDescent="0.2">
      <c r="D329" s="12" t="s">
        <v>19</v>
      </c>
      <c r="E329" s="27">
        <v>370362</v>
      </c>
      <c r="F329" s="27">
        <v>363466</v>
      </c>
      <c r="G329" s="27">
        <v>367253</v>
      </c>
      <c r="H329" s="27">
        <v>362729</v>
      </c>
      <c r="I329" s="28" t="s">
        <v>20</v>
      </c>
    </row>
    <row r="330" spans="4:9" ht="15.75" x14ac:dyDescent="0.2">
      <c r="D330" s="12" t="s">
        <v>153</v>
      </c>
      <c r="E330" s="27">
        <v>0</v>
      </c>
      <c r="F330" s="27">
        <v>0</v>
      </c>
      <c r="G330" s="27">
        <v>7438445</v>
      </c>
      <c r="H330" s="27">
        <v>7438445</v>
      </c>
      <c r="I330" s="28" t="s">
        <v>154</v>
      </c>
    </row>
    <row r="331" spans="4:9" ht="15.75" x14ac:dyDescent="0.2">
      <c r="D331" s="12" t="s">
        <v>155</v>
      </c>
      <c r="E331" s="27">
        <v>0</v>
      </c>
      <c r="F331" s="27">
        <v>0</v>
      </c>
      <c r="G331" s="27">
        <v>8142</v>
      </c>
      <c r="H331" s="27">
        <v>8142</v>
      </c>
      <c r="I331" s="28" t="s">
        <v>156</v>
      </c>
    </row>
    <row r="332" spans="4:9" ht="15.75" x14ac:dyDescent="0.2">
      <c r="D332" s="12" t="s">
        <v>157</v>
      </c>
      <c r="E332" s="27">
        <v>21778481</v>
      </c>
      <c r="F332" s="27">
        <v>21019122</v>
      </c>
      <c r="G332" s="27">
        <v>19668689</v>
      </c>
      <c r="H332" s="27">
        <v>16095934</v>
      </c>
      <c r="I332" s="28" t="s">
        <v>158</v>
      </c>
    </row>
    <row r="333" spans="4:9" ht="15.75" x14ac:dyDescent="0.2">
      <c r="D333" s="12" t="s">
        <v>159</v>
      </c>
      <c r="E333" s="27">
        <v>1742566</v>
      </c>
      <c r="F333" s="27">
        <v>1648475</v>
      </c>
      <c r="G333" s="27">
        <v>1326185</v>
      </c>
      <c r="H333" s="27">
        <v>1542050</v>
      </c>
      <c r="I333" s="28" t="s">
        <v>275</v>
      </c>
    </row>
    <row r="334" spans="4:9" ht="15.75" x14ac:dyDescent="0.2">
      <c r="D334" s="12" t="s">
        <v>160</v>
      </c>
      <c r="E334" s="27">
        <v>599815</v>
      </c>
      <c r="F334" s="27">
        <v>984815</v>
      </c>
      <c r="G334" s="27">
        <v>534815</v>
      </c>
      <c r="H334" s="27">
        <v>1291812</v>
      </c>
      <c r="I334" s="28" t="s">
        <v>101</v>
      </c>
    </row>
    <row r="335" spans="4:9" ht="15.75" x14ac:dyDescent="0.2">
      <c r="D335" s="12" t="s">
        <v>161</v>
      </c>
      <c r="E335" s="27">
        <v>6569368</v>
      </c>
      <c r="F335" s="27">
        <v>5889379</v>
      </c>
      <c r="G335" s="27">
        <v>5625716</v>
      </c>
      <c r="H335" s="27">
        <v>3922867</v>
      </c>
      <c r="I335" s="28" t="s">
        <v>21</v>
      </c>
    </row>
    <row r="336" spans="4:9" ht="15.75" x14ac:dyDescent="0.2">
      <c r="D336" s="16" t="s">
        <v>22</v>
      </c>
      <c r="E336" s="29">
        <v>919603000</v>
      </c>
      <c r="F336" s="29">
        <v>780151083</v>
      </c>
      <c r="G336" s="29">
        <v>657799676</v>
      </c>
      <c r="H336" s="29">
        <v>528462073</v>
      </c>
      <c r="I336" s="30" t="s">
        <v>23</v>
      </c>
    </row>
    <row r="337" spans="4:9" ht="15.75" x14ac:dyDescent="0.25">
      <c r="D337" s="19"/>
      <c r="E337" s="31"/>
      <c r="F337" s="31"/>
      <c r="G337" s="31"/>
      <c r="H337" s="31"/>
      <c r="I337" s="22"/>
    </row>
    <row r="338" spans="4:9" ht="15.75" x14ac:dyDescent="0.25">
      <c r="E338" s="31"/>
      <c r="F338" s="31"/>
      <c r="G338" s="31"/>
      <c r="H338" s="31"/>
    </row>
    <row r="339" spans="4:9" ht="18.75" x14ac:dyDescent="0.2">
      <c r="D339" s="54" t="s">
        <v>24</v>
      </c>
      <c r="E339" s="55"/>
      <c r="F339" s="55"/>
      <c r="G339" s="55"/>
      <c r="H339" s="55"/>
      <c r="I339" s="53" t="s">
        <v>25</v>
      </c>
    </row>
    <row r="340" spans="4:9" ht="18.75" x14ac:dyDescent="0.2">
      <c r="D340" s="49" t="s">
        <v>26</v>
      </c>
      <c r="E340" s="55"/>
      <c r="F340" s="55"/>
      <c r="G340" s="55"/>
      <c r="H340" s="55"/>
      <c r="I340" s="51" t="s">
        <v>27</v>
      </c>
    </row>
    <row r="341" spans="4:9" ht="15.75" x14ac:dyDescent="0.2">
      <c r="D341" s="9" t="s">
        <v>162</v>
      </c>
      <c r="E341" s="24">
        <v>2142078</v>
      </c>
      <c r="F341" s="24">
        <v>0</v>
      </c>
      <c r="G341" s="24">
        <v>88121</v>
      </c>
      <c r="H341" s="24">
        <v>1001598</v>
      </c>
      <c r="I341" s="25" t="s">
        <v>163</v>
      </c>
    </row>
    <row r="342" spans="4:9" ht="15.75" x14ac:dyDescent="0.2">
      <c r="D342" s="26" t="s">
        <v>164</v>
      </c>
      <c r="E342" s="32">
        <v>104741900</v>
      </c>
      <c r="F342" s="32">
        <v>89549377</v>
      </c>
      <c r="G342" s="32">
        <v>70149488</v>
      </c>
      <c r="H342" s="32">
        <v>73233657</v>
      </c>
      <c r="I342" s="33" t="s">
        <v>165</v>
      </c>
    </row>
    <row r="343" spans="4:9" ht="15.75" x14ac:dyDescent="0.2">
      <c r="D343" s="12" t="s">
        <v>28</v>
      </c>
      <c r="E343" s="27">
        <v>8111831</v>
      </c>
      <c r="F343" s="27">
        <v>12286170</v>
      </c>
      <c r="G343" s="27">
        <v>16492279</v>
      </c>
      <c r="H343" s="27">
        <v>15058783</v>
      </c>
      <c r="I343" s="28" t="s">
        <v>29</v>
      </c>
    </row>
    <row r="344" spans="4:9" ht="15.75" x14ac:dyDescent="0.2">
      <c r="D344" s="12" t="s">
        <v>166</v>
      </c>
      <c r="E344" s="27">
        <v>0</v>
      </c>
      <c r="F344" s="27">
        <v>0</v>
      </c>
      <c r="G344" s="27">
        <v>0</v>
      </c>
      <c r="H344" s="27">
        <v>0</v>
      </c>
      <c r="I344" s="28" t="s">
        <v>167</v>
      </c>
    </row>
    <row r="345" spans="4:9" ht="15.75" x14ac:dyDescent="0.2">
      <c r="D345" s="12" t="s">
        <v>168</v>
      </c>
      <c r="E345" s="27">
        <v>84603</v>
      </c>
      <c r="F345" s="27">
        <v>84603</v>
      </c>
      <c r="G345" s="27">
        <v>84603</v>
      </c>
      <c r="H345" s="27">
        <v>84603</v>
      </c>
      <c r="I345" s="28" t="s">
        <v>169</v>
      </c>
    </row>
    <row r="346" spans="4:9" ht="15.75" x14ac:dyDescent="0.2">
      <c r="D346" s="12" t="s">
        <v>170</v>
      </c>
      <c r="E346" s="27">
        <v>2438733</v>
      </c>
      <c r="F346" s="27">
        <v>1288051</v>
      </c>
      <c r="G346" s="27">
        <v>21021</v>
      </c>
      <c r="H346" s="27">
        <v>0</v>
      </c>
      <c r="I346" s="28" t="s">
        <v>171</v>
      </c>
    </row>
    <row r="347" spans="4:9" ht="15.75" x14ac:dyDescent="0.2">
      <c r="D347" s="12" t="s">
        <v>172</v>
      </c>
      <c r="E347" s="27">
        <v>0</v>
      </c>
      <c r="F347" s="27">
        <v>0</v>
      </c>
      <c r="G347" s="27">
        <v>0</v>
      </c>
      <c r="H347" s="27">
        <v>0</v>
      </c>
      <c r="I347" s="28" t="s">
        <v>102</v>
      </c>
    </row>
    <row r="348" spans="4:9" ht="15.75" x14ac:dyDescent="0.2">
      <c r="D348" s="12" t="s">
        <v>30</v>
      </c>
      <c r="E348" s="27">
        <v>11989540</v>
      </c>
      <c r="F348" s="27">
        <v>15140727</v>
      </c>
      <c r="G348" s="27">
        <v>23374657</v>
      </c>
      <c r="H348" s="27">
        <v>13486695</v>
      </c>
      <c r="I348" s="28" t="s">
        <v>31</v>
      </c>
    </row>
    <row r="349" spans="4:9" ht="15.75" x14ac:dyDescent="0.2">
      <c r="D349" s="16" t="s">
        <v>32</v>
      </c>
      <c r="E349" s="29">
        <v>129508685</v>
      </c>
      <c r="F349" s="29">
        <v>118348928</v>
      </c>
      <c r="G349" s="29">
        <v>110210169</v>
      </c>
      <c r="H349" s="29">
        <v>102865336</v>
      </c>
      <c r="I349" s="30" t="s">
        <v>33</v>
      </c>
    </row>
    <row r="350" spans="4:9" ht="18.75" x14ac:dyDescent="0.2">
      <c r="D350" s="54"/>
      <c r="E350" s="55"/>
      <c r="F350" s="55"/>
      <c r="G350" s="55"/>
      <c r="H350" s="55"/>
      <c r="I350" s="53"/>
    </row>
    <row r="351" spans="4:9" ht="18.75" x14ac:dyDescent="0.2">
      <c r="D351" s="49" t="s">
        <v>173</v>
      </c>
      <c r="E351" s="55"/>
      <c r="F351" s="55"/>
      <c r="G351" s="55"/>
      <c r="H351" s="55"/>
      <c r="I351" s="51" t="s">
        <v>174</v>
      </c>
    </row>
    <row r="352" spans="4:9" ht="15.75" x14ac:dyDescent="0.2">
      <c r="D352" s="9" t="s">
        <v>175</v>
      </c>
      <c r="E352" s="24">
        <v>651515469</v>
      </c>
      <c r="F352" s="24">
        <v>522996166</v>
      </c>
      <c r="G352" s="24">
        <v>413958081</v>
      </c>
      <c r="H352" s="24">
        <v>293698267</v>
      </c>
      <c r="I352" s="25" t="s">
        <v>176</v>
      </c>
    </row>
    <row r="353" spans="4:9" ht="15.75" x14ac:dyDescent="0.2">
      <c r="D353" s="26" t="s">
        <v>177</v>
      </c>
      <c r="E353" s="32">
        <v>0</v>
      </c>
      <c r="F353" s="32">
        <v>0</v>
      </c>
      <c r="G353" s="32">
        <v>0</v>
      </c>
      <c r="H353" s="32">
        <v>0</v>
      </c>
      <c r="I353" s="33" t="s">
        <v>178</v>
      </c>
    </row>
    <row r="354" spans="4:9" ht="15.75" x14ac:dyDescent="0.2">
      <c r="D354" s="12" t="s">
        <v>179</v>
      </c>
      <c r="E354" s="27">
        <v>-976767</v>
      </c>
      <c r="F354" s="27">
        <v>-1040513</v>
      </c>
      <c r="G354" s="27">
        <v>-647180</v>
      </c>
      <c r="H354" s="27">
        <v>-238342</v>
      </c>
      <c r="I354" s="28" t="s">
        <v>180</v>
      </c>
    </row>
    <row r="355" spans="4:9" ht="15.75" x14ac:dyDescent="0.2">
      <c r="D355" s="12" t="s">
        <v>181</v>
      </c>
      <c r="E355" s="27">
        <v>0</v>
      </c>
      <c r="F355" s="27">
        <v>0</v>
      </c>
      <c r="G355" s="27">
        <v>0</v>
      </c>
      <c r="H355" s="27">
        <v>0</v>
      </c>
      <c r="I355" s="28" t="s">
        <v>102</v>
      </c>
    </row>
    <row r="356" spans="4:9" ht="15.75" x14ac:dyDescent="0.2">
      <c r="D356" s="12" t="s">
        <v>182</v>
      </c>
      <c r="E356" s="27">
        <v>650538702</v>
      </c>
      <c r="F356" s="27">
        <v>521955653</v>
      </c>
      <c r="G356" s="27">
        <v>413310901</v>
      </c>
      <c r="H356" s="27">
        <v>293459925</v>
      </c>
      <c r="I356" s="28" t="s">
        <v>183</v>
      </c>
    </row>
    <row r="357" spans="4:9" ht="15.75" x14ac:dyDescent="0.2">
      <c r="D357" s="12" t="s">
        <v>184</v>
      </c>
      <c r="E357" s="27">
        <v>5526435</v>
      </c>
      <c r="F357" s="27">
        <v>4668725</v>
      </c>
      <c r="G357" s="27">
        <v>2186468</v>
      </c>
      <c r="H357" s="27">
        <v>0</v>
      </c>
      <c r="I357" s="28" t="s">
        <v>185</v>
      </c>
    </row>
    <row r="358" spans="4:9" ht="15.75" x14ac:dyDescent="0.2">
      <c r="D358" s="16" t="s">
        <v>186</v>
      </c>
      <c r="E358" s="29">
        <v>1597067</v>
      </c>
      <c r="F358" s="29">
        <v>1442982</v>
      </c>
      <c r="G358" s="29">
        <v>1639270</v>
      </c>
      <c r="H358" s="29">
        <v>2156757</v>
      </c>
      <c r="I358" s="30" t="s">
        <v>187</v>
      </c>
    </row>
    <row r="359" spans="4:9" ht="15.75" x14ac:dyDescent="0.25">
      <c r="D359" s="19"/>
      <c r="E359" s="31"/>
      <c r="F359" s="31"/>
      <c r="G359" s="31"/>
      <c r="H359" s="31"/>
      <c r="I359" s="22"/>
    </row>
    <row r="360" spans="4:9" ht="15.75" x14ac:dyDescent="0.25">
      <c r="D360" s="19"/>
      <c r="E360" s="31"/>
      <c r="F360" s="31"/>
      <c r="G360" s="31"/>
      <c r="H360" s="31"/>
      <c r="I360" s="22"/>
    </row>
    <row r="361" spans="4:9" ht="18.75" x14ac:dyDescent="0.2">
      <c r="D361" s="49" t="s">
        <v>34</v>
      </c>
      <c r="E361" s="55"/>
      <c r="F361" s="55"/>
      <c r="G361" s="55"/>
      <c r="H361" s="55"/>
      <c r="I361" s="51" t="s">
        <v>35</v>
      </c>
    </row>
    <row r="362" spans="4:9" ht="15.75" x14ac:dyDescent="0.2">
      <c r="D362" s="9" t="s">
        <v>188</v>
      </c>
      <c r="E362" s="24">
        <v>100000000</v>
      </c>
      <c r="F362" s="24">
        <v>100000000</v>
      </c>
      <c r="G362" s="24">
        <v>100000000</v>
      </c>
      <c r="H362" s="24">
        <v>100000000</v>
      </c>
      <c r="I362" s="25" t="s">
        <v>276</v>
      </c>
    </row>
    <row r="363" spans="4:9" ht="15.75" x14ac:dyDescent="0.2">
      <c r="D363" s="12" t="s">
        <v>189</v>
      </c>
      <c r="E363" s="27">
        <v>21999743</v>
      </c>
      <c r="F363" s="27">
        <v>21116122</v>
      </c>
      <c r="G363" s="27">
        <v>20637922</v>
      </c>
      <c r="H363" s="27">
        <v>20367839</v>
      </c>
      <c r="I363" s="28" t="s">
        <v>36</v>
      </c>
    </row>
    <row r="364" spans="4:9" ht="15.75" x14ac:dyDescent="0.2">
      <c r="D364" s="12" t="s">
        <v>37</v>
      </c>
      <c r="E364" s="27">
        <v>0</v>
      </c>
      <c r="F364" s="27">
        <v>1943336</v>
      </c>
      <c r="G364" s="27">
        <v>1943336</v>
      </c>
      <c r="H364" s="27">
        <v>1943336</v>
      </c>
      <c r="I364" s="28" t="s">
        <v>190</v>
      </c>
    </row>
    <row r="365" spans="4:9" ht="15.75" x14ac:dyDescent="0.2">
      <c r="D365" s="12" t="s">
        <v>191</v>
      </c>
      <c r="E365" s="27">
        <v>300000</v>
      </c>
      <c r="F365" s="27">
        <v>300000</v>
      </c>
      <c r="G365" s="27">
        <v>300000</v>
      </c>
      <c r="H365" s="27">
        <v>300000</v>
      </c>
      <c r="I365" s="28" t="s">
        <v>192</v>
      </c>
    </row>
    <row r="366" spans="4:9" ht="15.75" x14ac:dyDescent="0.2">
      <c r="D366" s="12" t="s">
        <v>38</v>
      </c>
      <c r="E366" s="27">
        <v>0</v>
      </c>
      <c r="F366" s="27">
        <v>0</v>
      </c>
      <c r="G366" s="27">
        <v>0</v>
      </c>
      <c r="H366" s="27">
        <v>785027</v>
      </c>
      <c r="I366" s="28" t="s">
        <v>193</v>
      </c>
    </row>
    <row r="367" spans="4:9" ht="15.75" x14ac:dyDescent="0.2">
      <c r="D367" s="12" t="s">
        <v>194</v>
      </c>
      <c r="E367" s="27">
        <v>0</v>
      </c>
      <c r="F367" s="27">
        <v>0</v>
      </c>
      <c r="G367" s="27">
        <v>0</v>
      </c>
      <c r="H367" s="27">
        <v>0</v>
      </c>
      <c r="I367" s="28" t="s">
        <v>195</v>
      </c>
    </row>
    <row r="368" spans="4:9" ht="15.75" x14ac:dyDescent="0.2">
      <c r="D368" s="12" t="s">
        <v>39</v>
      </c>
      <c r="E368" s="27">
        <v>0</v>
      </c>
      <c r="F368" s="27">
        <v>1100000</v>
      </c>
      <c r="G368" s="27">
        <v>1100000</v>
      </c>
      <c r="H368" s="27">
        <v>1100000</v>
      </c>
      <c r="I368" s="28" t="s">
        <v>40</v>
      </c>
    </row>
    <row r="369" spans="4:9" ht="15.75" x14ac:dyDescent="0.2">
      <c r="D369" s="12" t="s">
        <v>196</v>
      </c>
      <c r="E369" s="27">
        <v>0</v>
      </c>
      <c r="F369" s="27">
        <v>0</v>
      </c>
      <c r="G369" s="27">
        <v>0</v>
      </c>
      <c r="H369" s="27">
        <v>0</v>
      </c>
      <c r="I369" s="28" t="s">
        <v>41</v>
      </c>
    </row>
    <row r="370" spans="4:9" ht="15.75" x14ac:dyDescent="0.2">
      <c r="D370" s="12" t="s">
        <v>197</v>
      </c>
      <c r="E370" s="27">
        <v>0</v>
      </c>
      <c r="F370" s="27">
        <v>0</v>
      </c>
      <c r="G370" s="27">
        <v>0</v>
      </c>
      <c r="H370" s="27">
        <v>0</v>
      </c>
      <c r="I370" s="28" t="s">
        <v>42</v>
      </c>
    </row>
    <row r="371" spans="4:9" ht="15.75" x14ac:dyDescent="0.2">
      <c r="D371" s="12" t="s">
        <v>198</v>
      </c>
      <c r="E371" s="27">
        <v>0</v>
      </c>
      <c r="F371" s="27">
        <v>0</v>
      </c>
      <c r="G371" s="27">
        <v>0</v>
      </c>
      <c r="H371" s="27">
        <v>0</v>
      </c>
      <c r="I371" s="28" t="s">
        <v>199</v>
      </c>
    </row>
    <row r="372" spans="4:9" ht="15.75" x14ac:dyDescent="0.2">
      <c r="D372" s="12" t="s">
        <v>124</v>
      </c>
      <c r="E372" s="27">
        <v>0</v>
      </c>
      <c r="F372" s="27">
        <v>7000000</v>
      </c>
      <c r="G372" s="27">
        <v>0</v>
      </c>
      <c r="H372" s="27">
        <v>0</v>
      </c>
      <c r="I372" s="28" t="s">
        <v>122</v>
      </c>
    </row>
    <row r="373" spans="4:9" ht="15.75" x14ac:dyDescent="0.2">
      <c r="D373" s="12" t="s">
        <v>125</v>
      </c>
      <c r="E373" s="27">
        <v>0</v>
      </c>
      <c r="F373" s="27">
        <v>0</v>
      </c>
      <c r="G373" s="27">
        <v>0</v>
      </c>
      <c r="H373" s="27">
        <v>0</v>
      </c>
      <c r="I373" s="28" t="s">
        <v>123</v>
      </c>
    </row>
    <row r="374" spans="4:9" ht="15.75" x14ac:dyDescent="0.2">
      <c r="D374" s="12" t="s">
        <v>200</v>
      </c>
      <c r="E374" s="27">
        <v>10132368</v>
      </c>
      <c r="F374" s="27">
        <v>4475337</v>
      </c>
      <c r="G374" s="27">
        <v>8671610</v>
      </c>
      <c r="H374" s="27">
        <v>7018880</v>
      </c>
      <c r="I374" s="14" t="s">
        <v>277</v>
      </c>
    </row>
    <row r="375" spans="4:9" ht="15.75" x14ac:dyDescent="0.2">
      <c r="D375" s="12" t="s">
        <v>201</v>
      </c>
      <c r="E375" s="27">
        <v>132432111</v>
      </c>
      <c r="F375" s="27">
        <v>133734795</v>
      </c>
      <c r="G375" s="27">
        <v>130452868</v>
      </c>
      <c r="H375" s="27">
        <v>129315082</v>
      </c>
      <c r="I375" s="28" t="s">
        <v>43</v>
      </c>
    </row>
    <row r="376" spans="4:9" ht="15.75" x14ac:dyDescent="0.2">
      <c r="D376" s="45" t="s">
        <v>202</v>
      </c>
      <c r="E376" s="46">
        <v>0</v>
      </c>
      <c r="F376" s="46">
        <v>0</v>
      </c>
      <c r="G376" s="46">
        <v>0</v>
      </c>
      <c r="H376" s="46">
        <v>0</v>
      </c>
      <c r="I376" s="47" t="s">
        <v>203</v>
      </c>
    </row>
    <row r="377" spans="4:9" ht="15.75" x14ac:dyDescent="0.2">
      <c r="D377" s="16" t="s">
        <v>204</v>
      </c>
      <c r="E377" s="29">
        <v>919603000</v>
      </c>
      <c r="F377" s="29">
        <v>780151083</v>
      </c>
      <c r="G377" s="29">
        <v>657799676</v>
      </c>
      <c r="H377" s="29">
        <v>528462073</v>
      </c>
      <c r="I377" s="30" t="s">
        <v>205</v>
      </c>
    </row>
    <row r="378" spans="4:9" ht="15.75" x14ac:dyDescent="0.25">
      <c r="D378" s="19"/>
      <c r="E378" s="31"/>
      <c r="F378" s="31"/>
      <c r="G378" s="31"/>
      <c r="H378" s="31"/>
      <c r="I378" s="22"/>
    </row>
    <row r="379" spans="4:9" ht="15.75" x14ac:dyDescent="0.25">
      <c r="D379" s="19"/>
      <c r="E379" s="31"/>
      <c r="F379" s="31"/>
      <c r="G379" s="31"/>
      <c r="H379" s="31"/>
      <c r="I379" s="22"/>
    </row>
    <row r="380" spans="4:9" ht="18.75" x14ac:dyDescent="0.2">
      <c r="D380" s="49" t="s">
        <v>120</v>
      </c>
      <c r="E380" s="55"/>
      <c r="F380" s="55"/>
      <c r="G380" s="55"/>
      <c r="H380" s="55"/>
      <c r="I380" s="51" t="s">
        <v>44</v>
      </c>
    </row>
    <row r="381" spans="4:9" ht="15.75" x14ac:dyDescent="0.2">
      <c r="D381" s="9" t="s">
        <v>206</v>
      </c>
      <c r="E381" s="24">
        <v>25160733</v>
      </c>
      <c r="F381" s="24">
        <v>21433206</v>
      </c>
      <c r="G381" s="24">
        <v>20042859</v>
      </c>
      <c r="H381" s="24">
        <v>16932255</v>
      </c>
      <c r="I381" s="25" t="s">
        <v>207</v>
      </c>
    </row>
    <row r="382" spans="4:9" ht="15.75" x14ac:dyDescent="0.2">
      <c r="D382" s="26" t="s">
        <v>208</v>
      </c>
      <c r="E382" s="32">
        <v>0</v>
      </c>
      <c r="F382" s="32">
        <v>0</v>
      </c>
      <c r="G382" s="32">
        <v>0</v>
      </c>
      <c r="H382" s="32">
        <v>0</v>
      </c>
      <c r="I382" s="33" t="s">
        <v>209</v>
      </c>
    </row>
    <row r="383" spans="4:9" ht="15.75" x14ac:dyDescent="0.2">
      <c r="D383" s="26" t="s">
        <v>210</v>
      </c>
      <c r="E383" s="32">
        <v>312287</v>
      </c>
      <c r="F383" s="32">
        <v>147297</v>
      </c>
      <c r="G383" s="32">
        <v>206965</v>
      </c>
      <c r="H383" s="32">
        <v>834269</v>
      </c>
      <c r="I383" s="33" t="s">
        <v>211</v>
      </c>
    </row>
    <row r="384" spans="4:9" ht="15.75" x14ac:dyDescent="0.2">
      <c r="D384" s="26" t="s">
        <v>212</v>
      </c>
      <c r="E384" s="32">
        <v>7405</v>
      </c>
      <c r="F384" s="32">
        <v>-160132</v>
      </c>
      <c r="G384" s="32">
        <v>-19021</v>
      </c>
      <c r="H384" s="32">
        <v>-150696</v>
      </c>
      <c r="I384" s="33" t="s">
        <v>213</v>
      </c>
    </row>
    <row r="385" spans="4:9" ht="15.75" x14ac:dyDescent="0.2">
      <c r="D385" s="26" t="s">
        <v>214</v>
      </c>
      <c r="E385" s="32">
        <v>417844</v>
      </c>
      <c r="F385" s="32">
        <v>0</v>
      </c>
      <c r="G385" s="32">
        <v>0</v>
      </c>
      <c r="H385" s="32">
        <v>0</v>
      </c>
      <c r="I385" s="33" t="s">
        <v>215</v>
      </c>
    </row>
    <row r="386" spans="4:9" ht="15.75" x14ac:dyDescent="0.2">
      <c r="D386" s="26" t="s">
        <v>216</v>
      </c>
      <c r="E386" s="32">
        <v>6896</v>
      </c>
      <c r="F386" s="32">
        <v>2963</v>
      </c>
      <c r="G386" s="32">
        <v>11273</v>
      </c>
      <c r="H386" s="32">
        <v>25782</v>
      </c>
      <c r="I386" s="33" t="s">
        <v>217</v>
      </c>
    </row>
    <row r="387" spans="4:9" ht="15.75" x14ac:dyDescent="0.2">
      <c r="D387" s="26" t="s">
        <v>218</v>
      </c>
      <c r="E387" s="32">
        <v>0</v>
      </c>
      <c r="F387" s="32">
        <v>0</v>
      </c>
      <c r="G387" s="32">
        <v>0</v>
      </c>
      <c r="H387" s="32">
        <v>0</v>
      </c>
      <c r="I387" s="33" t="s">
        <v>285</v>
      </c>
    </row>
    <row r="388" spans="4:9" ht="15.75" x14ac:dyDescent="0.2">
      <c r="D388" s="26" t="s">
        <v>219</v>
      </c>
      <c r="E388" s="32">
        <v>18340817</v>
      </c>
      <c r="F388" s="32">
        <v>15782451</v>
      </c>
      <c r="G388" s="32">
        <v>13441262</v>
      </c>
      <c r="H388" s="32">
        <v>11576341</v>
      </c>
      <c r="I388" s="33" t="s">
        <v>220</v>
      </c>
    </row>
    <row r="389" spans="4:9" ht="15.75" x14ac:dyDescent="0.2">
      <c r="D389" s="26" t="s">
        <v>221</v>
      </c>
      <c r="E389" s="32">
        <v>0</v>
      </c>
      <c r="F389" s="32">
        <v>0</v>
      </c>
      <c r="G389" s="32">
        <v>0</v>
      </c>
      <c r="H389" s="32">
        <v>7054</v>
      </c>
      <c r="I389" s="33" t="s">
        <v>222</v>
      </c>
    </row>
    <row r="390" spans="4:9" ht="15.75" x14ac:dyDescent="0.2">
      <c r="D390" s="26" t="s">
        <v>223</v>
      </c>
      <c r="E390" s="32">
        <v>110054</v>
      </c>
      <c r="F390" s="32">
        <v>46840</v>
      </c>
      <c r="G390" s="32">
        <v>15492</v>
      </c>
      <c r="H390" s="32">
        <v>7416</v>
      </c>
      <c r="I390" s="33" t="s">
        <v>224</v>
      </c>
    </row>
    <row r="391" spans="4:9" ht="15.75" x14ac:dyDescent="0.2">
      <c r="D391" s="26" t="s">
        <v>225</v>
      </c>
      <c r="E391" s="32">
        <v>405423</v>
      </c>
      <c r="F391" s="32">
        <v>1077999</v>
      </c>
      <c r="G391" s="32">
        <v>653</v>
      </c>
      <c r="H391" s="32">
        <v>0</v>
      </c>
      <c r="I391" s="33" t="s">
        <v>226</v>
      </c>
    </row>
    <row r="392" spans="4:9" ht="15.75" x14ac:dyDescent="0.2">
      <c r="D392" s="26" t="s">
        <v>227</v>
      </c>
      <c r="E392" s="32">
        <v>-20935</v>
      </c>
      <c r="F392" s="32">
        <v>4041</v>
      </c>
      <c r="G392" s="32">
        <v>-55982</v>
      </c>
      <c r="H392" s="32">
        <v>-5748</v>
      </c>
      <c r="I392" s="33" t="s">
        <v>286</v>
      </c>
    </row>
    <row r="393" spans="4:9" ht="15.75" x14ac:dyDescent="0.2">
      <c r="D393" s="26" t="s">
        <v>228</v>
      </c>
      <c r="E393" s="32">
        <v>0</v>
      </c>
      <c r="F393" s="32">
        <v>0</v>
      </c>
      <c r="G393" s="32">
        <v>0</v>
      </c>
      <c r="H393" s="32">
        <v>0</v>
      </c>
      <c r="I393" s="33" t="s">
        <v>229</v>
      </c>
    </row>
    <row r="394" spans="4:9" ht="15.75" x14ac:dyDescent="0.2">
      <c r="D394" s="26" t="s">
        <v>230</v>
      </c>
      <c r="E394" s="32">
        <v>0</v>
      </c>
      <c r="F394" s="32">
        <v>0</v>
      </c>
      <c r="G394" s="32">
        <v>0</v>
      </c>
      <c r="H394" s="32">
        <v>0</v>
      </c>
      <c r="I394" s="33" t="s">
        <v>231</v>
      </c>
    </row>
    <row r="395" spans="4:9" ht="15.75" x14ac:dyDescent="0.2">
      <c r="D395" s="26" t="s">
        <v>109</v>
      </c>
      <c r="E395" s="32">
        <v>-5800</v>
      </c>
      <c r="F395" s="32">
        <v>-276650</v>
      </c>
      <c r="G395" s="32">
        <v>-2186094</v>
      </c>
      <c r="H395" s="32">
        <v>-1500000</v>
      </c>
      <c r="I395" s="33" t="s">
        <v>287</v>
      </c>
    </row>
    <row r="396" spans="4:9" ht="15.75" x14ac:dyDescent="0.2">
      <c r="D396" s="26" t="s">
        <v>232</v>
      </c>
      <c r="E396" s="32">
        <v>44734724</v>
      </c>
      <c r="F396" s="32">
        <v>38058015</v>
      </c>
      <c r="G396" s="32">
        <v>31457407</v>
      </c>
      <c r="H396" s="32">
        <v>38058015</v>
      </c>
      <c r="I396" s="33" t="s">
        <v>233</v>
      </c>
    </row>
    <row r="397" spans="4:9" ht="15.75" x14ac:dyDescent="0.2">
      <c r="D397" s="26" t="s">
        <v>234</v>
      </c>
      <c r="E397" s="32">
        <v>-17526931</v>
      </c>
      <c r="F397" s="32">
        <v>-15544269</v>
      </c>
      <c r="G397" s="32">
        <v>-15195735</v>
      </c>
      <c r="H397" s="32">
        <v>-11275827</v>
      </c>
      <c r="I397" s="33" t="s">
        <v>235</v>
      </c>
    </row>
    <row r="398" spans="4:9" ht="15.75" x14ac:dyDescent="0.2">
      <c r="D398" s="26" t="s">
        <v>236</v>
      </c>
      <c r="E398" s="32">
        <v>0</v>
      </c>
      <c r="F398" s="32">
        <v>0</v>
      </c>
      <c r="G398" s="32">
        <v>0</v>
      </c>
      <c r="H398" s="32">
        <v>0</v>
      </c>
      <c r="I398" s="33" t="s">
        <v>237</v>
      </c>
    </row>
    <row r="399" spans="4:9" ht="15.75" x14ac:dyDescent="0.2">
      <c r="D399" s="26" t="s">
        <v>238</v>
      </c>
      <c r="E399" s="32">
        <v>0</v>
      </c>
      <c r="F399" s="32">
        <v>0</v>
      </c>
      <c r="G399" s="32">
        <v>0</v>
      </c>
      <c r="H399" s="32">
        <v>0</v>
      </c>
      <c r="I399" s="33" t="s">
        <v>239</v>
      </c>
    </row>
    <row r="400" spans="4:9" ht="15.75" x14ac:dyDescent="0.2">
      <c r="D400" s="26" t="s">
        <v>240</v>
      </c>
      <c r="E400" s="32">
        <v>0</v>
      </c>
      <c r="F400" s="32">
        <v>0</v>
      </c>
      <c r="G400" s="32">
        <v>0</v>
      </c>
      <c r="H400" s="32">
        <v>0</v>
      </c>
      <c r="I400" s="33" t="s">
        <v>231</v>
      </c>
    </row>
    <row r="401" spans="4:9" ht="15.75" x14ac:dyDescent="0.2">
      <c r="D401" s="26" t="s">
        <v>241</v>
      </c>
      <c r="E401" s="32">
        <v>-4473473</v>
      </c>
      <c r="F401" s="32">
        <v>-3805801</v>
      </c>
      <c r="G401" s="32">
        <v>-4718610</v>
      </c>
      <c r="H401" s="32">
        <v>-2772668</v>
      </c>
      <c r="I401" s="33" t="s">
        <v>242</v>
      </c>
    </row>
    <row r="402" spans="4:9" ht="15.75" x14ac:dyDescent="0.2">
      <c r="D402" s="26" t="s">
        <v>243</v>
      </c>
      <c r="E402" s="32">
        <v>0</v>
      </c>
      <c r="F402" s="32">
        <v>0</v>
      </c>
      <c r="G402" s="32">
        <v>1450000</v>
      </c>
      <c r="H402" s="32">
        <v>-1450000</v>
      </c>
      <c r="I402" s="33" t="s">
        <v>288</v>
      </c>
    </row>
    <row r="403" spans="4:9" ht="15.75" x14ac:dyDescent="0.2">
      <c r="D403" s="26" t="s">
        <v>244</v>
      </c>
      <c r="E403" s="32">
        <v>22734320</v>
      </c>
      <c r="F403" s="32">
        <v>18707945</v>
      </c>
      <c r="G403" s="32">
        <v>12993062</v>
      </c>
      <c r="H403" s="32">
        <v>12228178</v>
      </c>
      <c r="I403" s="33" t="s">
        <v>278</v>
      </c>
    </row>
    <row r="404" spans="4:9" ht="15.75" x14ac:dyDescent="0.2">
      <c r="D404" s="12" t="s">
        <v>245</v>
      </c>
      <c r="E404" s="27">
        <v>642626</v>
      </c>
      <c r="F404" s="27">
        <v>638449</v>
      </c>
      <c r="G404" s="27">
        <v>698117</v>
      </c>
      <c r="H404" s="27">
        <v>725894</v>
      </c>
      <c r="I404" s="28" t="s">
        <v>246</v>
      </c>
    </row>
    <row r="405" spans="4:9" ht="15.75" x14ac:dyDescent="0.2">
      <c r="D405" s="12" t="s">
        <v>247</v>
      </c>
      <c r="E405" s="27">
        <v>0</v>
      </c>
      <c r="F405" s="27">
        <v>0</v>
      </c>
      <c r="G405" s="27">
        <v>0</v>
      </c>
      <c r="H405" s="27">
        <v>0</v>
      </c>
      <c r="I405" s="28" t="s">
        <v>279</v>
      </c>
    </row>
    <row r="406" spans="4:9" ht="15.75" x14ac:dyDescent="0.2">
      <c r="D406" s="12" t="s">
        <v>248</v>
      </c>
      <c r="E406" s="27">
        <v>0</v>
      </c>
      <c r="F406" s="27">
        <v>0</v>
      </c>
      <c r="G406" s="27">
        <v>0</v>
      </c>
      <c r="H406" s="27">
        <v>0</v>
      </c>
      <c r="I406" s="28" t="s">
        <v>280</v>
      </c>
    </row>
    <row r="407" spans="4:9" ht="15.75" x14ac:dyDescent="0.2">
      <c r="D407" s="12" t="s">
        <v>249</v>
      </c>
      <c r="E407" s="27">
        <v>438997</v>
      </c>
      <c r="F407" s="27">
        <v>531661</v>
      </c>
      <c r="G407" s="27">
        <v>637889</v>
      </c>
      <c r="H407" s="27">
        <v>527745</v>
      </c>
      <c r="I407" s="28" t="s">
        <v>250</v>
      </c>
    </row>
    <row r="408" spans="4:9" ht="15.75" x14ac:dyDescent="0.2">
      <c r="D408" s="12" t="s">
        <v>251</v>
      </c>
      <c r="E408" s="27">
        <v>3116537</v>
      </c>
      <c r="F408" s="27">
        <v>2650616</v>
      </c>
      <c r="G408" s="27">
        <v>3875279</v>
      </c>
      <c r="H408" s="27">
        <v>3320764</v>
      </c>
      <c r="I408" s="28" t="s">
        <v>252</v>
      </c>
    </row>
    <row r="409" spans="4:9" ht="15.75" x14ac:dyDescent="0.2">
      <c r="D409" s="12" t="s">
        <v>253</v>
      </c>
      <c r="E409" s="27">
        <v>681414</v>
      </c>
      <c r="F409" s="27">
        <v>133555</v>
      </c>
      <c r="G409" s="27">
        <v>57015</v>
      </c>
      <c r="H409" s="27">
        <v>503364</v>
      </c>
      <c r="I409" s="28" t="s">
        <v>103</v>
      </c>
    </row>
    <row r="410" spans="4:9" ht="15.75" x14ac:dyDescent="0.2">
      <c r="D410" s="12" t="s">
        <v>254</v>
      </c>
      <c r="E410" s="27">
        <v>27613894</v>
      </c>
      <c r="F410" s="27">
        <v>22662226</v>
      </c>
      <c r="G410" s="27">
        <v>18261362</v>
      </c>
      <c r="H410" s="27">
        <v>17305945</v>
      </c>
      <c r="I410" s="28" t="s">
        <v>104</v>
      </c>
    </row>
    <row r="411" spans="4:9" ht="15.75" x14ac:dyDescent="0.2">
      <c r="D411" s="12" t="s">
        <v>108</v>
      </c>
      <c r="E411" s="27">
        <v>9718617</v>
      </c>
      <c r="F411" s="27">
        <v>8695184</v>
      </c>
      <c r="G411" s="27">
        <v>7965924</v>
      </c>
      <c r="H411" s="27">
        <v>7618994</v>
      </c>
      <c r="I411" s="28" t="s">
        <v>105</v>
      </c>
    </row>
    <row r="412" spans="4:9" ht="15.75" x14ac:dyDescent="0.2">
      <c r="D412" s="12" t="s">
        <v>255</v>
      </c>
      <c r="E412" s="27">
        <v>2851976</v>
      </c>
      <c r="F412" s="27">
        <v>2506000</v>
      </c>
      <c r="G412" s="27">
        <v>1976571</v>
      </c>
      <c r="H412" s="27">
        <v>1826363</v>
      </c>
      <c r="I412" s="28" t="s">
        <v>256</v>
      </c>
    </row>
    <row r="413" spans="4:9" ht="15.75" x14ac:dyDescent="0.2">
      <c r="D413" s="12" t="s">
        <v>109</v>
      </c>
      <c r="E413" s="27">
        <v>5705068</v>
      </c>
      <c r="F413" s="27">
        <v>6165730</v>
      </c>
      <c r="G413" s="27">
        <v>5050493</v>
      </c>
      <c r="H413" s="27">
        <v>5152274</v>
      </c>
      <c r="I413" s="28" t="s">
        <v>107</v>
      </c>
    </row>
    <row r="414" spans="4:9" ht="15.75" x14ac:dyDescent="0.2">
      <c r="D414" s="12" t="s">
        <v>257</v>
      </c>
      <c r="E414" s="27">
        <v>447019</v>
      </c>
      <c r="F414" s="27">
        <v>458313</v>
      </c>
      <c r="G414" s="27">
        <v>531085</v>
      </c>
      <c r="H414" s="27">
        <v>546797</v>
      </c>
      <c r="I414" s="28" t="s">
        <v>258</v>
      </c>
    </row>
    <row r="415" spans="4:9" ht="15.75" x14ac:dyDescent="0.2">
      <c r="D415" s="12" t="s">
        <v>259</v>
      </c>
      <c r="E415" s="27">
        <v>0</v>
      </c>
      <c r="F415" s="27">
        <v>0</v>
      </c>
      <c r="G415" s="59">
        <v>0</v>
      </c>
      <c r="H415" s="59">
        <v>0</v>
      </c>
      <c r="I415" s="28" t="s">
        <v>260</v>
      </c>
    </row>
    <row r="416" spans="4:9" ht="15.75" x14ac:dyDescent="0.2">
      <c r="D416" s="12" t="s">
        <v>261</v>
      </c>
      <c r="E416" s="27">
        <v>0</v>
      </c>
      <c r="F416" s="27">
        <v>0</v>
      </c>
      <c r="G416" s="27">
        <v>-767</v>
      </c>
      <c r="H416" s="27">
        <v>-1000</v>
      </c>
      <c r="I416" s="28" t="s">
        <v>262</v>
      </c>
    </row>
    <row r="417" spans="4:9" ht="15.75" x14ac:dyDescent="0.2">
      <c r="D417" s="12" t="s">
        <v>168</v>
      </c>
      <c r="E417" s="27">
        <v>0</v>
      </c>
      <c r="F417" s="27">
        <v>0</v>
      </c>
      <c r="G417" s="27">
        <v>0</v>
      </c>
      <c r="H417" s="27">
        <v>-50000</v>
      </c>
      <c r="I417" s="28" t="s">
        <v>169</v>
      </c>
    </row>
    <row r="418" spans="4:9" ht="15.75" x14ac:dyDescent="0.2">
      <c r="D418" s="12" t="s">
        <v>110</v>
      </c>
      <c r="E418" s="27">
        <v>18722680</v>
      </c>
      <c r="F418" s="27">
        <v>17825227</v>
      </c>
      <c r="G418" s="27">
        <v>15523306</v>
      </c>
      <c r="H418" s="27">
        <v>15093428</v>
      </c>
      <c r="I418" s="28" t="s">
        <v>106</v>
      </c>
    </row>
    <row r="419" spans="4:9" ht="15.75" x14ac:dyDescent="0.2">
      <c r="D419" s="12" t="s">
        <v>263</v>
      </c>
      <c r="E419" s="27">
        <v>8891214</v>
      </c>
      <c r="F419" s="27">
        <v>4836999</v>
      </c>
      <c r="G419" s="27">
        <v>2738056</v>
      </c>
      <c r="H419" s="27">
        <v>2212517</v>
      </c>
      <c r="I419" s="28" t="s">
        <v>264</v>
      </c>
    </row>
    <row r="420" spans="4:9" ht="15.75" x14ac:dyDescent="0.2">
      <c r="D420" s="12" t="s">
        <v>265</v>
      </c>
      <c r="E420" s="27">
        <v>3138898</v>
      </c>
      <c r="F420" s="27">
        <v>1500072</v>
      </c>
      <c r="G420" s="27">
        <v>778018</v>
      </c>
      <c r="H420" s="27">
        <v>699721</v>
      </c>
      <c r="I420" s="28" t="s">
        <v>266</v>
      </c>
    </row>
    <row r="421" spans="4:9" ht="15.75" x14ac:dyDescent="0.2">
      <c r="D421" s="12" t="s">
        <v>267</v>
      </c>
      <c r="E421" s="27">
        <v>0</v>
      </c>
      <c r="F421" s="27">
        <v>0</v>
      </c>
      <c r="G421" s="27">
        <v>0</v>
      </c>
      <c r="H421" s="27">
        <v>0</v>
      </c>
      <c r="I421" s="28" t="s">
        <v>45</v>
      </c>
    </row>
    <row r="422" spans="4:9" ht="15.75" x14ac:dyDescent="0.2">
      <c r="D422" s="12" t="s">
        <v>268</v>
      </c>
      <c r="E422" s="27">
        <v>0</v>
      </c>
      <c r="F422" s="27">
        <v>0</v>
      </c>
      <c r="G422" s="27">
        <v>0</v>
      </c>
      <c r="H422" s="27">
        <v>0</v>
      </c>
      <c r="I422" s="28" t="s">
        <v>46</v>
      </c>
    </row>
    <row r="423" spans="4:9" ht="15.75" x14ac:dyDescent="0.2">
      <c r="D423" s="12" t="s">
        <v>111</v>
      </c>
      <c r="E423" s="27">
        <v>55000</v>
      </c>
      <c r="F423" s="27">
        <v>55000</v>
      </c>
      <c r="G423" s="27">
        <v>37225</v>
      </c>
      <c r="H423" s="27">
        <v>42205</v>
      </c>
      <c r="I423" s="28" t="s">
        <v>269</v>
      </c>
    </row>
    <row r="424" spans="4:9" ht="15.75" x14ac:dyDescent="0.2">
      <c r="D424" s="12" t="s">
        <v>270</v>
      </c>
      <c r="E424" s="27">
        <v>5697316</v>
      </c>
      <c r="F424" s="27">
        <v>3281927</v>
      </c>
      <c r="G424" s="27">
        <v>1922813</v>
      </c>
      <c r="H424" s="27">
        <v>1470591</v>
      </c>
      <c r="I424" s="28" t="s">
        <v>271</v>
      </c>
    </row>
    <row r="425" spans="4:9" ht="15.75" x14ac:dyDescent="0.2">
      <c r="D425" s="45" t="s">
        <v>272</v>
      </c>
      <c r="E425" s="27">
        <v>0</v>
      </c>
      <c r="F425" s="27">
        <v>0</v>
      </c>
      <c r="G425" s="27">
        <v>0</v>
      </c>
      <c r="H425" s="27">
        <v>0</v>
      </c>
      <c r="I425" s="47" t="s">
        <v>121</v>
      </c>
    </row>
    <row r="426" spans="4:9" ht="15.75" x14ac:dyDescent="0.2">
      <c r="D426" s="16" t="s">
        <v>273</v>
      </c>
      <c r="E426" s="29">
        <v>5697316</v>
      </c>
      <c r="F426" s="29">
        <v>3281927</v>
      </c>
      <c r="G426" s="29">
        <v>1922813</v>
      </c>
      <c r="H426" s="29">
        <v>1470591</v>
      </c>
      <c r="I426" s="30" t="s">
        <v>274</v>
      </c>
    </row>
    <row r="427" spans="4:9" ht="15.75" x14ac:dyDescent="0.25">
      <c r="D427" s="19"/>
      <c r="E427" s="31"/>
      <c r="F427" s="31"/>
      <c r="G427" s="31"/>
      <c r="H427" s="31"/>
      <c r="I427" s="22"/>
    </row>
    <row r="428" spans="4:9" ht="15.75" x14ac:dyDescent="0.25">
      <c r="D428" s="19"/>
      <c r="E428" s="31"/>
      <c r="F428" s="31"/>
      <c r="G428" s="31"/>
      <c r="H428" s="31"/>
      <c r="I428" s="22"/>
    </row>
    <row r="429" spans="4:9" ht="18.75" x14ac:dyDescent="0.2">
      <c r="D429" s="49" t="s">
        <v>47</v>
      </c>
      <c r="E429" s="56"/>
      <c r="F429" s="56"/>
      <c r="G429" s="56"/>
      <c r="H429" s="56"/>
      <c r="I429" s="51" t="s">
        <v>48</v>
      </c>
    </row>
    <row r="430" spans="4:9" ht="15.75" x14ac:dyDescent="0.2">
      <c r="D430" s="9" t="s">
        <v>49</v>
      </c>
      <c r="E430" s="58">
        <v>223699328</v>
      </c>
      <c r="F430" s="58">
        <v>139797893</v>
      </c>
      <c r="G430" s="58">
        <v>114372079</v>
      </c>
      <c r="H430" s="58">
        <v>44611476</v>
      </c>
      <c r="I430" s="25" t="s">
        <v>50</v>
      </c>
    </row>
    <row r="431" spans="4:9" ht="15.75" x14ac:dyDescent="0.2">
      <c r="D431" s="12" t="s">
        <v>51</v>
      </c>
      <c r="E431" s="59">
        <v>-71335784</v>
      </c>
      <c r="F431" s="59">
        <v>-29551412</v>
      </c>
      <c r="G431" s="59">
        <v>-66959524</v>
      </c>
      <c r="H431" s="59">
        <v>1390957</v>
      </c>
      <c r="I431" s="28" t="s">
        <v>52</v>
      </c>
    </row>
    <row r="432" spans="4:9" ht="15.75" x14ac:dyDescent="0.2">
      <c r="D432" s="12" t="s">
        <v>53</v>
      </c>
      <c r="E432" s="59">
        <v>-66351969</v>
      </c>
      <c r="F432" s="59">
        <v>4414762</v>
      </c>
      <c r="G432" s="59">
        <v>-26619199</v>
      </c>
      <c r="H432" s="59">
        <v>23671093</v>
      </c>
      <c r="I432" s="28" t="s">
        <v>54</v>
      </c>
    </row>
    <row r="433" spans="4:9" ht="15.75" x14ac:dyDescent="0.2">
      <c r="D433" s="12" t="s">
        <v>55</v>
      </c>
      <c r="E433" s="59">
        <v>121519303</v>
      </c>
      <c r="F433" s="59">
        <v>109038085</v>
      </c>
      <c r="G433" s="59">
        <v>119004537</v>
      </c>
      <c r="H433" s="59">
        <v>44698553</v>
      </c>
      <c r="I433" s="28" t="s">
        <v>56</v>
      </c>
    </row>
    <row r="434" spans="4:9" ht="15.75" x14ac:dyDescent="0.2">
      <c r="D434" s="12" t="s">
        <v>57</v>
      </c>
      <c r="E434" s="59">
        <v>0</v>
      </c>
      <c r="F434" s="59">
        <v>0</v>
      </c>
      <c r="G434" s="59">
        <v>0</v>
      </c>
      <c r="H434" s="59">
        <v>0</v>
      </c>
      <c r="I434" s="28" t="s">
        <v>58</v>
      </c>
    </row>
    <row r="435" spans="4:9" ht="15.75" x14ac:dyDescent="0.2">
      <c r="D435" s="16" t="s">
        <v>59</v>
      </c>
      <c r="E435" s="60">
        <v>207530878</v>
      </c>
      <c r="F435" s="60">
        <v>223699328</v>
      </c>
      <c r="G435" s="60">
        <v>139797893</v>
      </c>
      <c r="H435" s="60">
        <v>114372079</v>
      </c>
      <c r="I435" s="30" t="s">
        <v>60</v>
      </c>
    </row>
    <row r="436" spans="4:9" ht="15.75" x14ac:dyDescent="0.2">
      <c r="D436" s="19"/>
    </row>
    <row r="437" spans="4:9" ht="15.75" x14ac:dyDescent="0.2">
      <c r="D437" s="19"/>
    </row>
    <row r="438" spans="4:9" ht="15.75" x14ac:dyDescent="0.2">
      <c r="D438" s="19"/>
    </row>
    <row r="439" spans="4:9" ht="15.75" x14ac:dyDescent="0.2">
      <c r="D439" s="19"/>
    </row>
    <row r="440" spans="4:9" ht="15.75" x14ac:dyDescent="0.2">
      <c r="D440" s="19"/>
    </row>
    <row r="441" spans="4:9" ht="15.75" x14ac:dyDescent="0.2">
      <c r="D441" s="19"/>
    </row>
    <row r="442" spans="4:9" ht="15.75" x14ac:dyDescent="0.2">
      <c r="D442" s="19"/>
    </row>
    <row r="443" spans="4:9" ht="15.75" x14ac:dyDescent="0.2">
      <c r="D443" s="19"/>
    </row>
    <row r="444" spans="4:9" ht="15.75" x14ac:dyDescent="0.2">
      <c r="D444" s="19"/>
    </row>
    <row r="445" spans="4:9" ht="15.75" x14ac:dyDescent="0.2">
      <c r="D445" s="19"/>
    </row>
    <row r="446" spans="4:9" ht="15.75" x14ac:dyDescent="0.2">
      <c r="D446" s="19"/>
    </row>
    <row r="447" spans="4:9" ht="15.75" x14ac:dyDescent="0.2">
      <c r="D447" s="19"/>
    </row>
    <row r="448" spans="4:9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  <row r="493" spans="4:4" ht="15.75" x14ac:dyDescent="0.2">
      <c r="D493" s="19"/>
    </row>
    <row r="494" spans="4:4" ht="15.75" x14ac:dyDescent="0.2">
      <c r="D494" s="19"/>
    </row>
    <row r="495" spans="4:4" ht="15.75" x14ac:dyDescent="0.2">
      <c r="D495" s="19"/>
    </row>
    <row r="496" spans="4:4" ht="15.75" x14ac:dyDescent="0.2">
      <c r="D496" s="19"/>
    </row>
    <row r="497" spans="4:4" ht="15.75" x14ac:dyDescent="0.2">
      <c r="D497" s="19"/>
    </row>
    <row r="498" spans="4:4" ht="15.75" x14ac:dyDescent="0.2">
      <c r="D498" s="19"/>
    </row>
    <row r="499" spans="4:4" ht="15.75" x14ac:dyDescent="0.2">
      <c r="D499" s="19"/>
    </row>
    <row r="500" spans="4:4" ht="15.75" x14ac:dyDescent="0.2">
      <c r="D500" s="19"/>
    </row>
    <row r="501" spans="4:4" ht="15.75" x14ac:dyDescent="0.2">
      <c r="D501" s="19"/>
    </row>
    <row r="502" spans="4:4" ht="15.75" x14ac:dyDescent="0.2">
      <c r="D502" s="19"/>
    </row>
    <row r="503" spans="4:4" ht="15.75" x14ac:dyDescent="0.2">
      <c r="D503" s="19"/>
    </row>
    <row r="504" spans="4:4" ht="15.75" x14ac:dyDescent="0.2">
      <c r="D504" s="19"/>
    </row>
    <row r="505" spans="4:4" ht="15.75" x14ac:dyDescent="0.2">
      <c r="D505" s="19"/>
    </row>
    <row r="506" spans="4:4" ht="15.75" x14ac:dyDescent="0.2">
      <c r="D506" s="19"/>
    </row>
    <row r="507" spans="4:4" ht="15.75" x14ac:dyDescent="0.2">
      <c r="D507" s="19"/>
    </row>
    <row r="508" spans="4:4" ht="15.75" x14ac:dyDescent="0.2">
      <c r="D508" s="19"/>
    </row>
    <row r="509" spans="4:4" ht="15.75" x14ac:dyDescent="0.2">
      <c r="D509" s="19"/>
    </row>
    <row r="510" spans="4:4" ht="15.75" x14ac:dyDescent="0.2">
      <c r="D510" s="19"/>
    </row>
    <row r="511" spans="4:4" ht="15.75" x14ac:dyDescent="0.2">
      <c r="D511" s="19"/>
    </row>
    <row r="512" spans="4:4" ht="15.75" x14ac:dyDescent="0.2">
      <c r="D512" s="19"/>
    </row>
    <row r="513" spans="4:4" ht="15.75" x14ac:dyDescent="0.2">
      <c r="D513" s="19"/>
    </row>
    <row r="514" spans="4:4" ht="15.75" x14ac:dyDescent="0.2">
      <c r="D514" s="19"/>
    </row>
    <row r="515" spans="4:4" ht="15.75" x14ac:dyDescent="0.2">
      <c r="D515" s="19"/>
    </row>
    <row r="516" spans="4:4" ht="15.75" x14ac:dyDescent="0.2">
      <c r="D516" s="19"/>
    </row>
    <row r="517" spans="4:4" ht="15.75" x14ac:dyDescent="0.2">
      <c r="D517" s="19"/>
    </row>
    <row r="518" spans="4:4" ht="15.75" x14ac:dyDescent="0.2">
      <c r="D518" s="19"/>
    </row>
    <row r="519" spans="4:4" ht="15.75" x14ac:dyDescent="0.2">
      <c r="D519" s="19"/>
    </row>
    <row r="520" spans="4:4" ht="15.75" x14ac:dyDescent="0.2">
      <c r="D520" s="19"/>
    </row>
    <row r="521" spans="4:4" ht="15.75" x14ac:dyDescent="0.2">
      <c r="D521" s="19"/>
    </row>
    <row r="522" spans="4:4" ht="15.75" x14ac:dyDescent="0.2">
      <c r="D522" s="19"/>
    </row>
    <row r="523" spans="4:4" ht="15.75" x14ac:dyDescent="0.2">
      <c r="D523" s="19"/>
    </row>
    <row r="524" spans="4:4" ht="15.75" x14ac:dyDescent="0.2">
      <c r="D524" s="19"/>
    </row>
    <row r="525" spans="4:4" ht="15.75" x14ac:dyDescent="0.2">
      <c r="D525" s="19"/>
    </row>
    <row r="526" spans="4:4" ht="15.75" x14ac:dyDescent="0.2">
      <c r="D526" s="19"/>
    </row>
    <row r="527" spans="4:4" ht="15.75" x14ac:dyDescent="0.2">
      <c r="D527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Owner</cp:lastModifiedBy>
  <cp:lastPrinted>2007-11-30T22:40:57Z</cp:lastPrinted>
  <dcterms:created xsi:type="dcterms:W3CDTF">2007-01-10T07:21:41Z</dcterms:created>
  <dcterms:modified xsi:type="dcterms:W3CDTF">2017-08-28T06:24:56Z</dcterms:modified>
</cp:coreProperties>
</file>